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22 -\Downloads\"/>
    </mc:Choice>
  </mc:AlternateContent>
  <bookViews>
    <workbookView xWindow="0" yWindow="0" windowWidth="21600" windowHeight="9510" activeTab="2"/>
  </bookViews>
  <sheets>
    <sheet name="CONMPROBANTE DE DIARIO " sheetId="1" r:id="rId1"/>
    <sheet name="LIBROS AUXILIARES" sheetId="2" r:id="rId2"/>
    <sheet name="BALANC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F14" i="3"/>
  <c r="H10" i="3"/>
  <c r="C28" i="3"/>
  <c r="C23" i="3"/>
  <c r="H9" i="3"/>
  <c r="H8" i="3"/>
  <c r="H7" i="3"/>
  <c r="H6" i="3"/>
  <c r="H5" i="3"/>
  <c r="H4" i="3"/>
  <c r="C7" i="3"/>
  <c r="C6" i="3"/>
  <c r="C5" i="3"/>
  <c r="C4" i="3"/>
  <c r="C9" i="3" s="1"/>
  <c r="E37" i="2"/>
  <c r="D17" i="2"/>
  <c r="D149" i="2"/>
  <c r="E139" i="2"/>
  <c r="E86" i="2"/>
  <c r="D76" i="2"/>
  <c r="E16" i="2"/>
  <c r="D36" i="2"/>
  <c r="E36" i="2"/>
  <c r="E129" i="2" l="1"/>
  <c r="D129" i="2"/>
  <c r="D16" i="2"/>
  <c r="E91" i="2" l="1"/>
  <c r="E92" i="2"/>
  <c r="E93" i="2"/>
  <c r="E94" i="2"/>
  <c r="E95" i="2"/>
  <c r="D96" i="2"/>
  <c r="E109" i="2"/>
  <c r="E110" i="2"/>
  <c r="E111" i="2"/>
  <c r="E112" i="2"/>
  <c r="E96" i="2" l="1"/>
  <c r="D114" i="2" l="1"/>
  <c r="E175" i="1" l="1"/>
  <c r="F174" i="1"/>
  <c r="F175" i="1" s="1"/>
  <c r="E170" i="1"/>
  <c r="F169" i="1"/>
  <c r="F170" i="1" s="1"/>
  <c r="E165" i="1"/>
  <c r="F164" i="1"/>
  <c r="F165" i="1" s="1"/>
  <c r="E160" i="1"/>
  <c r="F159" i="1"/>
  <c r="F160" i="1" s="1"/>
  <c r="E155" i="1"/>
  <c r="F154" i="1"/>
  <c r="F155" i="1" s="1"/>
  <c r="D154" i="1"/>
  <c r="C154" i="1"/>
  <c r="F147" i="1" l="1"/>
  <c r="E113" i="2" s="1"/>
  <c r="F146" i="1"/>
  <c r="E145" i="1"/>
  <c r="E150" i="1" s="1"/>
  <c r="F138" i="1"/>
  <c r="F137" i="1"/>
  <c r="E136" i="1"/>
  <c r="E141" i="1" s="1"/>
  <c r="F129" i="1"/>
  <c r="E127" i="1"/>
  <c r="E132" i="1" s="1"/>
  <c r="F128" i="1"/>
  <c r="E123" i="1"/>
  <c r="F121" i="1"/>
  <c r="F120" i="1"/>
  <c r="E115" i="1"/>
  <c r="F113" i="1"/>
  <c r="F112" i="1"/>
  <c r="E114" i="2" l="1"/>
  <c r="F122" i="1"/>
  <c r="F130" i="1"/>
  <c r="F131" i="1" s="1"/>
  <c r="F148" i="1"/>
  <c r="F149" i="1" s="1"/>
  <c r="F139" i="1"/>
  <c r="F114" i="1"/>
  <c r="F123" i="1"/>
  <c r="F107" i="1"/>
  <c r="E107" i="1"/>
  <c r="C103" i="1"/>
  <c r="C104" i="1" s="1"/>
  <c r="C105" i="1" s="1"/>
  <c r="C106" i="1" s="1"/>
  <c r="C95" i="1"/>
  <c r="F99" i="1"/>
  <c r="E99" i="1"/>
  <c r="C96" i="1"/>
  <c r="C97" i="1" s="1"/>
  <c r="C98" i="1" s="1"/>
  <c r="C79" i="1"/>
  <c r="C80" i="1" s="1"/>
  <c r="C81" i="1" s="1"/>
  <c r="C82" i="1" s="1"/>
  <c r="C87" i="1"/>
  <c r="C88" i="1" s="1"/>
  <c r="C89" i="1" s="1"/>
  <c r="C90" i="1" s="1"/>
  <c r="F91" i="1"/>
  <c r="E91" i="1"/>
  <c r="E83" i="1"/>
  <c r="F83" i="1"/>
  <c r="E75" i="1"/>
  <c r="F132" i="1" l="1"/>
  <c r="F115" i="1"/>
  <c r="F150" i="1"/>
  <c r="F140" i="1"/>
  <c r="F73" i="1"/>
  <c r="F75" i="1" s="1"/>
  <c r="F61" i="1"/>
  <c r="F63" i="1" s="1"/>
  <c r="F60" i="1"/>
  <c r="E60" i="1"/>
  <c r="F48" i="1"/>
  <c r="F50" i="1" s="1"/>
  <c r="F47" i="1"/>
  <c r="E47" i="1"/>
  <c r="D36" i="1"/>
  <c r="F35" i="1"/>
  <c r="F37" i="1" s="1"/>
  <c r="D35" i="1"/>
  <c r="F34" i="1"/>
  <c r="E34" i="1"/>
  <c r="F22" i="1"/>
  <c r="F24" i="1" s="1"/>
  <c r="F21" i="1"/>
  <c r="E21" i="1"/>
  <c r="F141" i="1" l="1"/>
  <c r="E62" i="1"/>
  <c r="E49" i="1"/>
  <c r="E23" i="1"/>
  <c r="E36" i="1"/>
  <c r="F64" i="1" l="1"/>
  <c r="E63" i="1"/>
  <c r="F51" i="1"/>
  <c r="E50" i="1"/>
  <c r="F38" i="1"/>
  <c r="E37" i="1"/>
  <c r="E24" i="1"/>
  <c r="F25" i="1"/>
  <c r="F9" i="1"/>
  <c r="E10" i="1" s="1"/>
  <c r="F12" i="1" s="1"/>
  <c r="F8" i="1"/>
  <c r="E8" i="1"/>
  <c r="F66" i="1" l="1"/>
  <c r="E65" i="1"/>
  <c r="E66" i="1" s="1"/>
  <c r="F53" i="1"/>
  <c r="E52" i="1"/>
  <c r="E53" i="1" s="1"/>
  <c r="F27" i="1"/>
  <c r="E26" i="1"/>
  <c r="E27" i="1" s="1"/>
  <c r="F40" i="1"/>
  <c r="E39" i="1"/>
  <c r="E40" i="1" s="1"/>
  <c r="F11" i="1"/>
  <c r="F14" i="1"/>
  <c r="E13" i="1"/>
  <c r="E14" i="1" s="1"/>
  <c r="E11" i="1"/>
</calcChain>
</file>

<file path=xl/sharedStrings.xml><?xml version="1.0" encoding="utf-8"?>
<sst xmlns="http://schemas.openxmlformats.org/spreadsheetml/2006/main" count="774" uniqueCount="127">
  <si>
    <t>FECHA: 1 DE NOVIEMBRE DE 2017</t>
  </si>
  <si>
    <t>CODIGO</t>
  </si>
  <si>
    <t>GRUPO</t>
  </si>
  <si>
    <t>DETALLE</t>
  </si>
  <si>
    <t>TERCERO</t>
  </si>
  <si>
    <t>DEBITO</t>
  </si>
  <si>
    <t>CREDITO</t>
  </si>
  <si>
    <t>ACTIVO CAJA</t>
  </si>
  <si>
    <t>VENTA SG FV #6456</t>
  </si>
  <si>
    <t>PASIVO IVA GENE</t>
  </si>
  <si>
    <t>INGRESOS VENTAS</t>
  </si>
  <si>
    <t>CLIENTES</t>
  </si>
  <si>
    <t>SUMAS IGUALES</t>
  </si>
  <si>
    <t>CANC FV No. 6456</t>
  </si>
  <si>
    <t>BANCOLOMBIA</t>
  </si>
  <si>
    <t xml:space="preserve">SUMAS IGUALES </t>
  </si>
  <si>
    <t>ACTIVO BANCOS</t>
  </si>
  <si>
    <t>N°:001</t>
  </si>
  <si>
    <t>POSTOBON S.A.</t>
  </si>
  <si>
    <t>CONSIGNAR A BANCO</t>
  </si>
  <si>
    <t xml:space="preserve">DELIFRUT S.A </t>
  </si>
  <si>
    <t>ECOPETROL</t>
  </si>
  <si>
    <t>AVIANCA S.A.</t>
  </si>
  <si>
    <t>DELIFRUT S.A</t>
  </si>
  <si>
    <t>COSTRUCTORA BOLIVAR S.A</t>
  </si>
  <si>
    <t>CONSIGNAR BANCO</t>
  </si>
  <si>
    <t>ACTIVO CAJA GENERAL</t>
  </si>
  <si>
    <t>CANCELACIÓN FACTURA DE VENTA  # 001</t>
  </si>
  <si>
    <t xml:space="preserve">           DELIFRUT  S.A
               COMPROBANTE DE DIARIO </t>
  </si>
  <si>
    <t>ANTICIPO RETENCION</t>
  </si>
  <si>
    <t>ANTICIPO RETEICA</t>
  </si>
  <si>
    <t>ANTICIPO RETEIVA</t>
  </si>
  <si>
    <t>POSTOBON</t>
  </si>
  <si>
    <t>AVIANCA</t>
  </si>
  <si>
    <t>CANCELACIÓN FACTURA DE VENTA  # 002</t>
  </si>
  <si>
    <t>CANCELACIÓN FACTURA DE VENTA  # 003</t>
  </si>
  <si>
    <t>CANCELACIÓN FACTURA DE VENTA  # 004</t>
  </si>
  <si>
    <t>CANCELACIÓN FACTURA DE VENTA  # 005</t>
  </si>
  <si>
    <t>CONSTRUCTORA BOLIVAR</t>
  </si>
  <si>
    <t>ECOPETROL S.A</t>
  </si>
  <si>
    <t>VENTA SG FV #0370</t>
  </si>
  <si>
    <t>CANC FV No. 0370</t>
  </si>
  <si>
    <t>VENTA SG FV #1450</t>
  </si>
  <si>
    <t>CANC FV No. 1450</t>
  </si>
  <si>
    <t>VENTA SG FV #3011</t>
  </si>
  <si>
    <t>CANC FV No. 3011</t>
  </si>
  <si>
    <t>VENTA SG FV #8575686501</t>
  </si>
  <si>
    <t>CANC FV No. 8575686501</t>
  </si>
  <si>
    <t>GASTOS</t>
  </si>
  <si>
    <t>COMPRA</t>
  </si>
  <si>
    <t>POSTOBON S.A. GRAN CONTRIBUYENTE</t>
  </si>
  <si>
    <t>IVA DESCONTABLE</t>
  </si>
  <si>
    <t>RETE FUENTE A PAGAR</t>
  </si>
  <si>
    <t>RETE ICA</t>
  </si>
  <si>
    <t>CUENTAS POR PAGAR</t>
  </si>
  <si>
    <t>RETE IVA</t>
  </si>
  <si>
    <t>CONSTRUCTORA BOLIVAR S.A.</t>
  </si>
  <si>
    <t>ECOPETROL S.A.</t>
  </si>
  <si>
    <t>BANCOLOMBIA S.A</t>
  </si>
  <si>
    <t>PROVEEDORES</t>
  </si>
  <si>
    <t>BANCOS</t>
  </si>
  <si>
    <t>PAGO FC 001</t>
  </si>
  <si>
    <t>POSTOBON S.A</t>
  </si>
  <si>
    <t>PAGO FC 005</t>
  </si>
  <si>
    <t>AVIANCA S.A</t>
  </si>
  <si>
    <t>PAGO FC 003</t>
  </si>
  <si>
    <t>PAGO FC 004</t>
  </si>
  <si>
    <t>PAGO FC 002</t>
  </si>
  <si>
    <t>BANCOLOMBIA S.A.</t>
  </si>
  <si>
    <t>LIBROS AUXILIARES</t>
  </si>
  <si>
    <t>FECHA</t>
  </si>
  <si>
    <t>BENEFICIARIO</t>
  </si>
  <si>
    <t>1 DE NOV</t>
  </si>
  <si>
    <t>SALDO</t>
  </si>
  <si>
    <t>BALANCE GENERAL</t>
  </si>
  <si>
    <t>ACTIVOS</t>
  </si>
  <si>
    <t>PASIVOS</t>
  </si>
  <si>
    <t>PATRIMONIO</t>
  </si>
  <si>
    <t>ECUACION PATRIMONIAL</t>
  </si>
  <si>
    <t>ESTADO DE RESULTADOS</t>
  </si>
  <si>
    <t>INGRESOS</t>
  </si>
  <si>
    <t>SALDOS DE LAS CUENTAS</t>
  </si>
  <si>
    <t>UTILIDAD</t>
  </si>
  <si>
    <t xml:space="preserve">RETEFUENTE A PAGAR </t>
  </si>
  <si>
    <t xml:space="preserve">ANTICIPACION RETENCION </t>
  </si>
  <si>
    <t>2 DE NOV</t>
  </si>
  <si>
    <t>3 DE NOV</t>
  </si>
  <si>
    <t>4 DE NOV</t>
  </si>
  <si>
    <t>5 DE NOV</t>
  </si>
  <si>
    <t xml:space="preserve">ANTICIPO RETEICA </t>
  </si>
  <si>
    <t>RETEIVA</t>
  </si>
  <si>
    <t>1 DE NOV 2017</t>
  </si>
  <si>
    <t>CANCELACIÓN FACTURA DE VENTA #002</t>
  </si>
  <si>
    <t>CANCELACIÓN FACTURA DE VENTA #003</t>
  </si>
  <si>
    <t xml:space="preserve">CONTRUCTORA BOLIVAR S.A </t>
  </si>
  <si>
    <t>CANCELACIÓN FACTURA DE VENTA #004</t>
  </si>
  <si>
    <t xml:space="preserve">ECOPETROL S.A </t>
  </si>
  <si>
    <t>CANCELACIÓN FACTURA DE VENTA #005</t>
  </si>
  <si>
    <t>2 PASIVO</t>
  </si>
  <si>
    <t xml:space="preserve">2 PASIVO </t>
  </si>
  <si>
    <t>POSTOBON S.A GRAN CONTRIBUYENTE</t>
  </si>
  <si>
    <t>CONSTRUCTORA BOLIVAR S.A</t>
  </si>
  <si>
    <t xml:space="preserve">INGRESOS VENTAS </t>
  </si>
  <si>
    <t xml:space="preserve">GASTOS </t>
  </si>
  <si>
    <t xml:space="preserve">CONSTRUCTORA BOLIVAR S.A </t>
  </si>
  <si>
    <t>BANCO</t>
  </si>
  <si>
    <t xml:space="preserve">CANC FV N° 0370 </t>
  </si>
  <si>
    <t>CANC FV N°1450</t>
  </si>
  <si>
    <t>CANC FV N° 6456</t>
  </si>
  <si>
    <t>CANC FV N° 3011</t>
  </si>
  <si>
    <t>CANC FV N° 8575686501</t>
  </si>
  <si>
    <t>VENTA SG FV N° 0370</t>
  </si>
  <si>
    <t>VENTA SG FV N° 1450</t>
  </si>
  <si>
    <t xml:space="preserve">AVIANCA S.A </t>
  </si>
  <si>
    <t>VENTA SG FV N° 6456</t>
  </si>
  <si>
    <t>VENTA SG FV N° 3011</t>
  </si>
  <si>
    <t xml:space="preserve">VENTA SG FV N° </t>
  </si>
  <si>
    <t>CANCELACION FV N° 001</t>
  </si>
  <si>
    <t>CANCELACION FV N° 002</t>
  </si>
  <si>
    <t>CANCELACION FV N° 003</t>
  </si>
  <si>
    <t>CANCELACION FV N° 004</t>
  </si>
  <si>
    <t>CANCELACION FV N° 005</t>
  </si>
  <si>
    <t>CANCELACION FACTURA N° 8575686501</t>
  </si>
  <si>
    <t xml:space="preserve">BANCOS </t>
  </si>
  <si>
    <t>|</t>
  </si>
  <si>
    <t>RETEFUENTE A PAGAR</t>
  </si>
  <si>
    <t>RETEICA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</si>
</sst>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\ * #,##0.00_);_(&quot;$&quot;\ * \(#,##0.00\);_(&quot;$&quot;\ * &quot;-&quot;??_);_(@_)"/>
    <numFmt numFmtId="165" formatCode="_-* #,##0_-;\-* #,##0_-;_-* &quot;-&quot;_-;_-@_-"/>
    <numFmt numFmtId="166" formatCode="_(&quot;$&quot;\ * #,##0_);_(&quot;$&quot;\ * \(#,##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left"/>
    </xf>
    <xf numFmtId="165" fontId="2" fillId="3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165" fontId="3" fillId="4" borderId="1" xfId="1" applyNumberFormat="1" applyFont="1" applyFill="1" applyBorder="1"/>
    <xf numFmtId="165" fontId="3" fillId="4" borderId="1" xfId="0" applyNumberFormat="1" applyFont="1" applyFill="1" applyBorder="1"/>
    <xf numFmtId="165" fontId="3" fillId="4" borderId="1" xfId="1" applyFont="1" applyFill="1" applyBorder="1"/>
    <xf numFmtId="0" fontId="2" fillId="3" borderId="1" xfId="0" applyFont="1" applyFill="1" applyBorder="1"/>
    <xf numFmtId="0" fontId="3" fillId="4" borderId="8" xfId="0" applyFont="1" applyFill="1" applyBorder="1" applyAlignment="1">
      <alignment horizontal="center"/>
    </xf>
    <xf numFmtId="0" fontId="3" fillId="4" borderId="8" xfId="0" applyFont="1" applyFill="1" applyBorder="1"/>
    <xf numFmtId="165" fontId="3" fillId="4" borderId="8" xfId="0" applyNumberFormat="1" applyFont="1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/>
    <xf numFmtId="3" fontId="3" fillId="6" borderId="1" xfId="0" applyNumberFormat="1" applyFont="1" applyFill="1" applyBorder="1"/>
    <xf numFmtId="3" fontId="2" fillId="5" borderId="1" xfId="0" applyNumberFormat="1" applyFont="1" applyFill="1" applyBorder="1"/>
    <xf numFmtId="0" fontId="2" fillId="5" borderId="1" xfId="0" applyFont="1" applyFill="1" applyBorder="1"/>
    <xf numFmtId="0" fontId="3" fillId="0" borderId="0" xfId="0" applyFont="1" applyBorder="1"/>
    <xf numFmtId="0" fontId="2" fillId="7" borderId="10" xfId="0" applyFont="1" applyFill="1" applyBorder="1"/>
    <xf numFmtId="0" fontId="3" fillId="6" borderId="10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2" fillId="8" borderId="10" xfId="0" applyFont="1" applyFill="1" applyBorder="1"/>
    <xf numFmtId="0" fontId="2" fillId="8" borderId="1" xfId="0" applyFont="1" applyFill="1" applyBorder="1"/>
    <xf numFmtId="0" fontId="0" fillId="9" borderId="1" xfId="0" applyFill="1" applyBorder="1"/>
    <xf numFmtId="166" fontId="0" fillId="9" borderId="1" xfId="2" applyNumberFormat="1" applyFont="1" applyFill="1" applyBorder="1"/>
    <xf numFmtId="166" fontId="0" fillId="9" borderId="1" xfId="0" applyNumberFormat="1" applyFill="1" applyBorder="1"/>
    <xf numFmtId="0" fontId="0" fillId="11" borderId="1" xfId="0" applyFill="1" applyBorder="1"/>
    <xf numFmtId="166" fontId="0" fillId="11" borderId="1" xfId="2" applyNumberFormat="1" applyFont="1" applyFill="1" applyBorder="1"/>
    <xf numFmtId="166" fontId="0" fillId="11" borderId="1" xfId="0" applyNumberFormat="1" applyFill="1" applyBorder="1"/>
    <xf numFmtId="0" fontId="2" fillId="12" borderId="1" xfId="0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/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3" fontId="0" fillId="0" borderId="1" xfId="2" applyNumberFormat="1" applyFont="1" applyBorder="1"/>
    <xf numFmtId="3" fontId="0" fillId="0" borderId="0" xfId="0" applyNumberFormat="1" applyBorder="1"/>
    <xf numFmtId="166" fontId="0" fillId="9" borderId="1" xfId="0" applyNumberFormat="1" applyFont="1" applyFill="1" applyBorder="1"/>
    <xf numFmtId="0" fontId="0" fillId="0" borderId="0" xfId="0"/>
    <xf numFmtId="14" fontId="0" fillId="0" borderId="1" xfId="0" applyNumberFormat="1" applyBorder="1" applyAlignment="1">
      <alignment horizontal="center"/>
    </xf>
    <xf numFmtId="0" fontId="3" fillId="10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515127</xdr:colOff>
      <xdr:row>0</xdr:row>
      <xdr:rowOff>58316</xdr:rowOff>
    </xdr:from>
    <xdr:to>
      <xdr:col>1</xdr:col>
      <xdr:colOff>888459</xdr:colOff>
      <xdr:row>1</xdr:row>
      <xdr:rowOff>534565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27" y="58316"/>
          <a:ext cx="1244081" cy="670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topLeftCell="A154" zoomScaleNormal="100" workbookViewId="0">
      <selection activeCell="C123" sqref="C123"/>
    </sheetView>
  </sheetViews>
  <sheetFormatPr baseColWidth="10" defaultRowHeight="15" x14ac:dyDescent="0.25"/>
  <cols>
    <col min="1" max="1" width="13" bestFit="1" customWidth="1"/>
    <col min="2" max="2" width="28" bestFit="1" customWidth="1"/>
    <col min="3" max="3" width="50.5703125" bestFit="1" customWidth="1"/>
    <col min="4" max="4" width="46.85546875" bestFit="1" customWidth="1"/>
    <col min="5" max="6" width="23.7109375" bestFit="1" customWidth="1"/>
  </cols>
  <sheetData>
    <row r="1" spans="1:6" ht="15" customHeight="1" x14ac:dyDescent="0.25">
      <c r="A1" s="58" t="s">
        <v>28</v>
      </c>
      <c r="B1" s="59"/>
      <c r="C1" s="59"/>
      <c r="D1" s="59"/>
      <c r="E1" s="59"/>
      <c r="F1" s="60"/>
    </row>
    <row r="2" spans="1:6" ht="45" customHeight="1" x14ac:dyDescent="0.25">
      <c r="A2" s="61"/>
      <c r="B2" s="62"/>
      <c r="C2" s="62"/>
      <c r="D2" s="62"/>
      <c r="E2" s="62"/>
      <c r="F2" s="63"/>
    </row>
    <row r="3" spans="1:6" ht="15.75" x14ac:dyDescent="0.25">
      <c r="A3" s="65" t="s">
        <v>0</v>
      </c>
      <c r="B3" s="65"/>
      <c r="C3" s="65"/>
      <c r="D3" s="65" t="s">
        <v>17</v>
      </c>
      <c r="E3" s="65"/>
      <c r="F3" s="65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ht="15.75" x14ac:dyDescent="0.25">
      <c r="A5" s="12">
        <v>1305</v>
      </c>
      <c r="B5" s="13" t="s">
        <v>11</v>
      </c>
      <c r="C5" s="12" t="s">
        <v>40</v>
      </c>
      <c r="D5" s="12" t="s">
        <v>18</v>
      </c>
      <c r="E5" s="14">
        <v>1428000</v>
      </c>
      <c r="F5" s="13"/>
    </row>
    <row r="6" spans="1:6" ht="15.75" x14ac:dyDescent="0.25">
      <c r="A6" s="12">
        <v>2408</v>
      </c>
      <c r="B6" s="13" t="s">
        <v>9</v>
      </c>
      <c r="C6" s="12" t="s">
        <v>40</v>
      </c>
      <c r="D6" s="12" t="s">
        <v>18</v>
      </c>
      <c r="E6" s="13"/>
      <c r="F6" s="15">
        <v>228000</v>
      </c>
    </row>
    <row r="7" spans="1:6" ht="15.75" x14ac:dyDescent="0.25">
      <c r="A7" s="12">
        <v>4135</v>
      </c>
      <c r="B7" s="13" t="s">
        <v>10</v>
      </c>
      <c r="C7" s="12" t="s">
        <v>40</v>
      </c>
      <c r="D7" s="12" t="s">
        <v>18</v>
      </c>
      <c r="E7" s="13"/>
      <c r="F7" s="16">
        <v>1200000</v>
      </c>
    </row>
    <row r="8" spans="1:6" ht="15.75" x14ac:dyDescent="0.25">
      <c r="A8" s="8"/>
      <c r="B8" s="9"/>
      <c r="C8" s="10" t="s">
        <v>12</v>
      </c>
      <c r="D8" s="8"/>
      <c r="E8" s="11">
        <f>SUM(E5:E7)</f>
        <v>1428000</v>
      </c>
      <c r="F8" s="11">
        <f>SUM(F5:F7)</f>
        <v>1428000</v>
      </c>
    </row>
    <row r="9" spans="1:6" ht="15.75" x14ac:dyDescent="0.25">
      <c r="A9" s="12">
        <v>1305</v>
      </c>
      <c r="B9" s="13" t="s">
        <v>11</v>
      </c>
      <c r="C9" s="12" t="s">
        <v>41</v>
      </c>
      <c r="D9" s="12" t="s">
        <v>18</v>
      </c>
      <c r="E9" s="13"/>
      <c r="F9" s="15">
        <f>+E5</f>
        <v>1428000</v>
      </c>
    </row>
    <row r="10" spans="1:6" ht="15.75" x14ac:dyDescent="0.25">
      <c r="A10" s="12">
        <v>1105</v>
      </c>
      <c r="B10" s="13" t="s">
        <v>7</v>
      </c>
      <c r="C10" s="12" t="s">
        <v>41</v>
      </c>
      <c r="D10" s="12" t="s">
        <v>18</v>
      </c>
      <c r="E10" s="15">
        <f>+F9</f>
        <v>1428000</v>
      </c>
      <c r="F10" s="13"/>
    </row>
    <row r="11" spans="1:6" ht="15.75" x14ac:dyDescent="0.25">
      <c r="A11" s="8"/>
      <c r="B11" s="9"/>
      <c r="C11" s="10" t="s">
        <v>12</v>
      </c>
      <c r="D11" s="8"/>
      <c r="E11" s="11">
        <f>SUM(E10)</f>
        <v>1428000</v>
      </c>
      <c r="F11" s="11">
        <f>SUM(F9:F10)</f>
        <v>1428000</v>
      </c>
    </row>
    <row r="12" spans="1:6" ht="15.75" x14ac:dyDescent="0.25">
      <c r="A12" s="12">
        <v>1105</v>
      </c>
      <c r="B12" s="13" t="s">
        <v>7</v>
      </c>
      <c r="C12" s="12" t="s">
        <v>19</v>
      </c>
      <c r="D12" s="12" t="s">
        <v>20</v>
      </c>
      <c r="E12" s="15"/>
      <c r="F12" s="15">
        <f>+E10</f>
        <v>1428000</v>
      </c>
    </row>
    <row r="13" spans="1:6" ht="15.75" x14ac:dyDescent="0.25">
      <c r="A13" s="12">
        <v>1110</v>
      </c>
      <c r="B13" s="13" t="s">
        <v>16</v>
      </c>
      <c r="C13" s="12" t="s">
        <v>19</v>
      </c>
      <c r="D13" s="12" t="s">
        <v>19</v>
      </c>
      <c r="E13" s="15">
        <f>+F12</f>
        <v>1428000</v>
      </c>
      <c r="F13" s="13"/>
    </row>
    <row r="14" spans="1:6" ht="15.75" x14ac:dyDescent="0.25">
      <c r="A14" s="9"/>
      <c r="B14" s="9"/>
      <c r="C14" s="17" t="s">
        <v>15</v>
      </c>
      <c r="D14" s="9"/>
      <c r="E14" s="11">
        <f>SUM(E13)</f>
        <v>1428000</v>
      </c>
      <c r="F14" s="11">
        <f>SUM(F12:F13)</f>
        <v>1428000</v>
      </c>
    </row>
    <row r="15" spans="1:6" x14ac:dyDescent="0.25">
      <c r="A15" s="2"/>
      <c r="B15" s="2"/>
      <c r="C15" s="2"/>
      <c r="D15" s="2"/>
      <c r="E15" s="2"/>
      <c r="F15" s="2"/>
    </row>
    <row r="16" spans="1:6" ht="15.75" x14ac:dyDescent="0.25">
      <c r="A16" s="64"/>
      <c r="B16" s="64"/>
      <c r="C16" s="64"/>
      <c r="D16" s="64"/>
      <c r="E16" s="64"/>
      <c r="F16" s="64"/>
    </row>
    <row r="17" spans="1:6" ht="15.75" x14ac:dyDescent="0.25">
      <c r="A17" s="29" t="s">
        <v>1</v>
      </c>
      <c r="B17" s="29" t="s">
        <v>2</v>
      </c>
      <c r="C17" s="29" t="s">
        <v>3</v>
      </c>
      <c r="D17" s="29" t="s">
        <v>4</v>
      </c>
      <c r="E17" s="29" t="s">
        <v>5</v>
      </c>
      <c r="F17" s="29" t="s">
        <v>6</v>
      </c>
    </row>
    <row r="18" spans="1:6" ht="32.25" customHeight="1" x14ac:dyDescent="0.25">
      <c r="A18" s="13">
        <v>1305</v>
      </c>
      <c r="B18" s="13" t="s">
        <v>11</v>
      </c>
      <c r="C18" s="12" t="s">
        <v>42</v>
      </c>
      <c r="D18" s="12" t="s">
        <v>22</v>
      </c>
      <c r="E18" s="14">
        <v>3699139</v>
      </c>
      <c r="F18" s="13"/>
    </row>
    <row r="19" spans="1:6" ht="15.75" x14ac:dyDescent="0.25">
      <c r="A19" s="13">
        <v>2408</v>
      </c>
      <c r="B19" s="13" t="s">
        <v>9</v>
      </c>
      <c r="C19" s="12" t="s">
        <v>42</v>
      </c>
      <c r="D19" s="12" t="s">
        <v>22</v>
      </c>
      <c r="E19" s="13"/>
      <c r="F19" s="15">
        <v>590619</v>
      </c>
    </row>
    <row r="20" spans="1:6" ht="15.75" x14ac:dyDescent="0.25">
      <c r="A20" s="13">
        <v>4135</v>
      </c>
      <c r="B20" s="13" t="s">
        <v>10</v>
      </c>
      <c r="C20" s="12" t="s">
        <v>42</v>
      </c>
      <c r="D20" s="12" t="s">
        <v>22</v>
      </c>
      <c r="E20" s="13"/>
      <c r="F20" s="16">
        <v>3108520</v>
      </c>
    </row>
    <row r="21" spans="1:6" ht="15.75" x14ac:dyDescent="0.25">
      <c r="A21" s="9"/>
      <c r="B21" s="9"/>
      <c r="C21" s="17" t="s">
        <v>12</v>
      </c>
      <c r="D21" s="8"/>
      <c r="E21" s="11">
        <f>SUM(E18:E20)</f>
        <v>3699139</v>
      </c>
      <c r="F21" s="11">
        <f>SUM(F18:F20)</f>
        <v>3699139</v>
      </c>
    </row>
    <row r="22" spans="1:6" ht="15.75" x14ac:dyDescent="0.25">
      <c r="A22" s="13">
        <v>1305</v>
      </c>
      <c r="B22" s="13" t="s">
        <v>11</v>
      </c>
      <c r="C22" s="12" t="s">
        <v>43</v>
      </c>
      <c r="D22" s="12" t="s">
        <v>22</v>
      </c>
      <c r="E22" s="13"/>
      <c r="F22" s="15">
        <f>+E18</f>
        <v>3699139</v>
      </c>
    </row>
    <row r="23" spans="1:6" ht="15.75" x14ac:dyDescent="0.25">
      <c r="A23" s="13">
        <v>1105</v>
      </c>
      <c r="B23" s="13" t="s">
        <v>7</v>
      </c>
      <c r="C23" s="12" t="s">
        <v>43</v>
      </c>
      <c r="D23" s="12" t="s">
        <v>22</v>
      </c>
      <c r="E23" s="15">
        <f>+F22</f>
        <v>3699139</v>
      </c>
      <c r="F23" s="13"/>
    </row>
    <row r="24" spans="1:6" ht="15.75" x14ac:dyDescent="0.25">
      <c r="A24" s="9"/>
      <c r="B24" s="9"/>
      <c r="C24" s="17" t="s">
        <v>12</v>
      </c>
      <c r="D24" s="8"/>
      <c r="E24" s="11">
        <f>SUM(E23)</f>
        <v>3699139</v>
      </c>
      <c r="F24" s="11">
        <f>SUM(F22:F23)</f>
        <v>3699139</v>
      </c>
    </row>
    <row r="25" spans="1:6" ht="15.75" x14ac:dyDescent="0.25">
      <c r="A25" s="13">
        <v>1105</v>
      </c>
      <c r="B25" s="13" t="s">
        <v>7</v>
      </c>
      <c r="C25" s="12" t="s">
        <v>19</v>
      </c>
      <c r="D25" s="12" t="s">
        <v>23</v>
      </c>
      <c r="E25" s="15"/>
      <c r="F25" s="15">
        <f>+E23</f>
        <v>3699139</v>
      </c>
    </row>
    <row r="26" spans="1:6" ht="15.75" x14ac:dyDescent="0.25">
      <c r="A26" s="13">
        <v>1110</v>
      </c>
      <c r="B26" s="13" t="s">
        <v>16</v>
      </c>
      <c r="C26" s="12" t="s">
        <v>19</v>
      </c>
      <c r="D26" s="12" t="s">
        <v>19</v>
      </c>
      <c r="E26" s="15">
        <f>+F25</f>
        <v>3699139</v>
      </c>
      <c r="F26" s="13"/>
    </row>
    <row r="27" spans="1:6" ht="15.75" x14ac:dyDescent="0.25">
      <c r="A27" s="9"/>
      <c r="B27" s="9"/>
      <c r="C27" s="17" t="s">
        <v>15</v>
      </c>
      <c r="D27" s="9"/>
      <c r="E27" s="11">
        <f>SUM(E26)</f>
        <v>3699139</v>
      </c>
      <c r="F27" s="11">
        <f>SUM(F25:F26)</f>
        <v>3699139</v>
      </c>
    </row>
    <row r="28" spans="1:6" x14ac:dyDescent="0.25">
      <c r="A28" s="2"/>
      <c r="B28" s="2"/>
      <c r="C28" s="2"/>
      <c r="D28" s="2"/>
      <c r="E28" s="2"/>
      <c r="F28" s="2"/>
    </row>
    <row r="29" spans="1:6" ht="15.75" x14ac:dyDescent="0.25">
      <c r="A29" s="64"/>
      <c r="B29" s="64"/>
      <c r="C29" s="64"/>
      <c r="D29" s="64"/>
      <c r="E29" s="64"/>
      <c r="F29" s="64"/>
    </row>
    <row r="30" spans="1:6" ht="15.75" x14ac:dyDescent="0.25">
      <c r="A30" s="30" t="s">
        <v>1</v>
      </c>
      <c r="B30" s="30" t="s">
        <v>2</v>
      </c>
      <c r="C30" s="29" t="s">
        <v>3</v>
      </c>
      <c r="D30" s="29" t="s">
        <v>4</v>
      </c>
      <c r="E30" s="30" t="s">
        <v>5</v>
      </c>
      <c r="F30" s="30" t="s">
        <v>6</v>
      </c>
    </row>
    <row r="31" spans="1:6" ht="15.75" x14ac:dyDescent="0.25">
      <c r="A31" s="13">
        <v>1305</v>
      </c>
      <c r="B31" s="13" t="s">
        <v>11</v>
      </c>
      <c r="C31" s="12" t="s">
        <v>8</v>
      </c>
      <c r="D31" s="12" t="s">
        <v>24</v>
      </c>
      <c r="E31" s="14">
        <v>1071000000</v>
      </c>
      <c r="F31" s="13"/>
    </row>
    <row r="32" spans="1:6" ht="15.75" x14ac:dyDescent="0.25">
      <c r="A32" s="13">
        <v>2408</v>
      </c>
      <c r="B32" s="13" t="s">
        <v>9</v>
      </c>
      <c r="C32" s="12" t="s">
        <v>8</v>
      </c>
      <c r="D32" s="12" t="s">
        <v>24</v>
      </c>
      <c r="E32" s="13"/>
      <c r="F32" s="15">
        <v>171000000</v>
      </c>
    </row>
    <row r="33" spans="1:6" ht="15.75" x14ac:dyDescent="0.25">
      <c r="A33" s="13">
        <v>4135</v>
      </c>
      <c r="B33" s="13" t="s">
        <v>10</v>
      </c>
      <c r="C33" s="12" t="s">
        <v>8</v>
      </c>
      <c r="D33" s="12" t="s">
        <v>24</v>
      </c>
      <c r="E33" s="13"/>
      <c r="F33" s="16">
        <v>900000000</v>
      </c>
    </row>
    <row r="34" spans="1:6" ht="15.75" x14ac:dyDescent="0.25">
      <c r="A34" s="9"/>
      <c r="B34" s="9"/>
      <c r="C34" s="17" t="s">
        <v>12</v>
      </c>
      <c r="D34" s="8"/>
      <c r="E34" s="11">
        <f>SUM(E31:E33)</f>
        <v>1071000000</v>
      </c>
      <c r="F34" s="11">
        <f>SUM(F31:F33)</f>
        <v>1071000000</v>
      </c>
    </row>
    <row r="35" spans="1:6" ht="15.75" x14ac:dyDescent="0.25">
      <c r="A35" s="13">
        <v>1305</v>
      </c>
      <c r="B35" s="13" t="s">
        <v>11</v>
      </c>
      <c r="C35" s="12" t="s">
        <v>13</v>
      </c>
      <c r="D35" s="12" t="str">
        <f>+D33</f>
        <v>COSTRUCTORA BOLIVAR S.A</v>
      </c>
      <c r="E35" s="13"/>
      <c r="F35" s="15">
        <f>+E31</f>
        <v>1071000000</v>
      </c>
    </row>
    <row r="36" spans="1:6" ht="15.75" x14ac:dyDescent="0.25">
      <c r="A36" s="13">
        <v>1105</v>
      </c>
      <c r="B36" s="13" t="s">
        <v>7</v>
      </c>
      <c r="C36" s="12" t="s">
        <v>13</v>
      </c>
      <c r="D36" s="12" t="str">
        <f>+D33</f>
        <v>COSTRUCTORA BOLIVAR S.A</v>
      </c>
      <c r="E36" s="15">
        <f>+F35</f>
        <v>1071000000</v>
      </c>
      <c r="F36" s="13"/>
    </row>
    <row r="37" spans="1:6" ht="15.75" x14ac:dyDescent="0.25">
      <c r="A37" s="9"/>
      <c r="B37" s="9"/>
      <c r="C37" s="17" t="s">
        <v>12</v>
      </c>
      <c r="D37" s="8"/>
      <c r="E37" s="11">
        <f>SUM(E36)</f>
        <v>1071000000</v>
      </c>
      <c r="F37" s="11">
        <f>SUM(F35:F36)</f>
        <v>1071000000</v>
      </c>
    </row>
    <row r="38" spans="1:6" ht="15.75" x14ac:dyDescent="0.25">
      <c r="A38" s="13">
        <v>1105</v>
      </c>
      <c r="B38" s="13" t="s">
        <v>7</v>
      </c>
      <c r="C38" s="12" t="s">
        <v>19</v>
      </c>
      <c r="D38" s="12" t="s">
        <v>23</v>
      </c>
      <c r="E38" s="15"/>
      <c r="F38" s="15">
        <f>+E36</f>
        <v>1071000000</v>
      </c>
    </row>
    <row r="39" spans="1:6" ht="15.75" x14ac:dyDescent="0.25">
      <c r="A39" s="13">
        <v>1110</v>
      </c>
      <c r="B39" s="13" t="s">
        <v>16</v>
      </c>
      <c r="C39" s="12" t="s">
        <v>19</v>
      </c>
      <c r="D39" s="12" t="s">
        <v>25</v>
      </c>
      <c r="E39" s="15">
        <f>+F38</f>
        <v>1071000000</v>
      </c>
      <c r="F39" s="13"/>
    </row>
    <row r="40" spans="1:6" ht="15.75" x14ac:dyDescent="0.25">
      <c r="A40" s="9"/>
      <c r="B40" s="9"/>
      <c r="C40" s="17" t="s">
        <v>15</v>
      </c>
      <c r="D40" s="8"/>
      <c r="E40" s="11">
        <f>SUM(E39)</f>
        <v>1071000000</v>
      </c>
      <c r="F40" s="11">
        <f>SUM(F38:F39)</f>
        <v>1071000000</v>
      </c>
    </row>
    <row r="41" spans="1:6" x14ac:dyDescent="0.25">
      <c r="A41" s="2"/>
      <c r="B41" s="2"/>
      <c r="C41" s="2"/>
      <c r="D41" s="2"/>
      <c r="E41" s="2"/>
      <c r="F41" s="2"/>
    </row>
    <row r="42" spans="1:6" ht="15.75" x14ac:dyDescent="0.25">
      <c r="A42" s="64"/>
      <c r="B42" s="64"/>
      <c r="C42" s="64"/>
      <c r="D42" s="64"/>
      <c r="E42" s="64"/>
      <c r="F42" s="64"/>
    </row>
    <row r="43" spans="1:6" ht="15.75" x14ac:dyDescent="0.25">
      <c r="A43" s="29" t="s">
        <v>1</v>
      </c>
      <c r="B43" s="29" t="s">
        <v>2</v>
      </c>
      <c r="C43" s="29" t="s">
        <v>3</v>
      </c>
      <c r="D43" s="29" t="s">
        <v>4</v>
      </c>
      <c r="E43" s="29" t="s">
        <v>5</v>
      </c>
      <c r="F43" s="29" t="s">
        <v>6</v>
      </c>
    </row>
    <row r="44" spans="1:6" ht="15.75" x14ac:dyDescent="0.25">
      <c r="A44" s="12">
        <v>1305</v>
      </c>
      <c r="B44" s="13" t="s">
        <v>11</v>
      </c>
      <c r="C44" s="12" t="s">
        <v>44</v>
      </c>
      <c r="D44" s="12" t="s">
        <v>21</v>
      </c>
      <c r="E44" s="14">
        <v>2380000</v>
      </c>
      <c r="F44" s="13"/>
    </row>
    <row r="45" spans="1:6" ht="15.75" x14ac:dyDescent="0.25">
      <c r="A45" s="12">
        <v>2408</v>
      </c>
      <c r="B45" s="13" t="s">
        <v>9</v>
      </c>
      <c r="C45" s="12" t="s">
        <v>44</v>
      </c>
      <c r="D45" s="12" t="s">
        <v>21</v>
      </c>
      <c r="E45" s="13"/>
      <c r="F45" s="15">
        <v>380000</v>
      </c>
    </row>
    <row r="46" spans="1:6" ht="15.75" x14ac:dyDescent="0.25">
      <c r="A46" s="12">
        <v>4135</v>
      </c>
      <c r="B46" s="13" t="s">
        <v>10</v>
      </c>
      <c r="C46" s="12" t="s">
        <v>44</v>
      </c>
      <c r="D46" s="12" t="s">
        <v>21</v>
      </c>
      <c r="E46" s="13"/>
      <c r="F46" s="16">
        <v>2000000</v>
      </c>
    </row>
    <row r="47" spans="1:6" ht="15.75" x14ac:dyDescent="0.25">
      <c r="A47" s="8"/>
      <c r="B47" s="9"/>
      <c r="C47" s="10" t="s">
        <v>12</v>
      </c>
      <c r="D47" s="8"/>
      <c r="E47" s="11">
        <f>SUM(E44:E46)</f>
        <v>2380000</v>
      </c>
      <c r="F47" s="11">
        <f>SUM(F44:F46)</f>
        <v>2380000</v>
      </c>
    </row>
    <row r="48" spans="1:6" ht="15.75" x14ac:dyDescent="0.25">
      <c r="A48" s="12">
        <v>1305</v>
      </c>
      <c r="B48" s="13" t="s">
        <v>11</v>
      </c>
      <c r="C48" s="12" t="s">
        <v>45</v>
      </c>
      <c r="D48" s="12" t="s">
        <v>21</v>
      </c>
      <c r="E48" s="13"/>
      <c r="F48" s="15">
        <f>+E44</f>
        <v>2380000</v>
      </c>
    </row>
    <row r="49" spans="1:6" ht="15.75" x14ac:dyDescent="0.25">
      <c r="A49" s="12">
        <v>1105</v>
      </c>
      <c r="B49" s="13" t="s">
        <v>7</v>
      </c>
      <c r="C49" s="12" t="s">
        <v>45</v>
      </c>
      <c r="D49" s="12" t="s">
        <v>21</v>
      </c>
      <c r="E49" s="15">
        <f>+F48</f>
        <v>2380000</v>
      </c>
      <c r="F49" s="13"/>
    </row>
    <row r="50" spans="1:6" ht="15.75" x14ac:dyDescent="0.25">
      <c r="A50" s="8"/>
      <c r="B50" s="9"/>
      <c r="C50" s="10" t="s">
        <v>12</v>
      </c>
      <c r="D50" s="8"/>
      <c r="E50" s="11">
        <f>SUM(E49)</f>
        <v>2380000</v>
      </c>
      <c r="F50" s="11">
        <f>SUM(F48:F49)</f>
        <v>2380000</v>
      </c>
    </row>
    <row r="51" spans="1:6" ht="15.75" x14ac:dyDescent="0.25">
      <c r="A51" s="12">
        <v>1105</v>
      </c>
      <c r="B51" s="13" t="s">
        <v>7</v>
      </c>
      <c r="C51" s="12" t="s">
        <v>19</v>
      </c>
      <c r="D51" s="12" t="s">
        <v>20</v>
      </c>
      <c r="E51" s="15"/>
      <c r="F51" s="15">
        <f>+E49</f>
        <v>2380000</v>
      </c>
    </row>
    <row r="52" spans="1:6" ht="15.75" x14ac:dyDescent="0.25">
      <c r="A52" s="18">
        <v>1110</v>
      </c>
      <c r="B52" s="19" t="s">
        <v>16</v>
      </c>
      <c r="C52" s="18" t="s">
        <v>19</v>
      </c>
      <c r="D52" s="18" t="s">
        <v>19</v>
      </c>
      <c r="E52" s="20">
        <f>+F51</f>
        <v>2380000</v>
      </c>
      <c r="F52" s="19"/>
    </row>
    <row r="53" spans="1:6" ht="15.75" x14ac:dyDescent="0.25">
      <c r="A53" s="9"/>
      <c r="B53" s="9"/>
      <c r="C53" s="17" t="s">
        <v>15</v>
      </c>
      <c r="D53" s="9"/>
      <c r="E53" s="11">
        <f>SUM(E52)</f>
        <v>2380000</v>
      </c>
      <c r="F53" s="11">
        <f>SUM(F51:F52)</f>
        <v>2380000</v>
      </c>
    </row>
    <row r="54" spans="1:6" x14ac:dyDescent="0.25">
      <c r="A54" s="2"/>
      <c r="B54" s="2"/>
      <c r="C54" s="2"/>
      <c r="D54" s="2"/>
      <c r="E54" s="2"/>
      <c r="F54" s="2"/>
    </row>
    <row r="55" spans="1:6" ht="15.75" x14ac:dyDescent="0.25">
      <c r="A55" s="64"/>
      <c r="B55" s="64"/>
      <c r="C55" s="64"/>
      <c r="D55" s="64"/>
      <c r="E55" s="64"/>
      <c r="F55" s="64"/>
    </row>
    <row r="56" spans="1:6" ht="15.75" x14ac:dyDescent="0.25">
      <c r="A56" s="29" t="s">
        <v>1</v>
      </c>
      <c r="B56" s="29" t="s">
        <v>2</v>
      </c>
      <c r="C56" s="29" t="s">
        <v>3</v>
      </c>
      <c r="D56" s="29" t="s">
        <v>4</v>
      </c>
      <c r="E56" s="29" t="s">
        <v>5</v>
      </c>
      <c r="F56" s="29" t="s">
        <v>6</v>
      </c>
    </row>
    <row r="57" spans="1:6" ht="15.75" x14ac:dyDescent="0.25">
      <c r="A57" s="12">
        <v>1305</v>
      </c>
      <c r="B57" s="13" t="s">
        <v>11</v>
      </c>
      <c r="C57" s="12" t="s">
        <v>46</v>
      </c>
      <c r="D57" s="12" t="s">
        <v>14</v>
      </c>
      <c r="E57" s="14">
        <v>77112000</v>
      </c>
      <c r="F57" s="13"/>
    </row>
    <row r="58" spans="1:6" ht="15.75" x14ac:dyDescent="0.25">
      <c r="A58" s="12">
        <v>2408</v>
      </c>
      <c r="B58" s="13" t="s">
        <v>9</v>
      </c>
      <c r="C58" s="12" t="s">
        <v>46</v>
      </c>
      <c r="D58" s="12" t="s">
        <v>14</v>
      </c>
      <c r="E58" s="13"/>
      <c r="F58" s="15">
        <v>12312000</v>
      </c>
    </row>
    <row r="59" spans="1:6" ht="15.75" x14ac:dyDescent="0.25">
      <c r="A59" s="12">
        <v>4135</v>
      </c>
      <c r="B59" s="13" t="s">
        <v>10</v>
      </c>
      <c r="C59" s="12" t="s">
        <v>46</v>
      </c>
      <c r="D59" s="12" t="s">
        <v>14</v>
      </c>
      <c r="E59" s="13"/>
      <c r="F59" s="16">
        <v>64800000</v>
      </c>
    </row>
    <row r="60" spans="1:6" ht="15.75" x14ac:dyDescent="0.25">
      <c r="A60" s="8"/>
      <c r="B60" s="9"/>
      <c r="C60" s="10" t="s">
        <v>12</v>
      </c>
      <c r="D60" s="8"/>
      <c r="E60" s="11">
        <f>SUM(E57:E59)</f>
        <v>77112000</v>
      </c>
      <c r="F60" s="11">
        <f>SUM(F57:F59)</f>
        <v>77112000</v>
      </c>
    </row>
    <row r="61" spans="1:6" ht="15.75" x14ac:dyDescent="0.25">
      <c r="A61" s="12">
        <v>1305</v>
      </c>
      <c r="B61" s="13" t="s">
        <v>11</v>
      </c>
      <c r="C61" s="12" t="s">
        <v>47</v>
      </c>
      <c r="D61" s="12" t="s">
        <v>14</v>
      </c>
      <c r="E61" s="13"/>
      <c r="F61" s="15">
        <f>+E57</f>
        <v>77112000</v>
      </c>
    </row>
    <row r="62" spans="1:6" ht="15.75" x14ac:dyDescent="0.25">
      <c r="A62" s="12">
        <v>1105</v>
      </c>
      <c r="B62" s="13" t="s">
        <v>7</v>
      </c>
      <c r="C62" s="12" t="s">
        <v>47</v>
      </c>
      <c r="D62" s="12" t="s">
        <v>14</v>
      </c>
      <c r="E62" s="15">
        <f>+F61</f>
        <v>77112000</v>
      </c>
      <c r="F62" s="13"/>
    </row>
    <row r="63" spans="1:6" ht="15.75" x14ac:dyDescent="0.25">
      <c r="A63" s="8"/>
      <c r="B63" s="9"/>
      <c r="C63" s="10" t="s">
        <v>12</v>
      </c>
      <c r="D63" s="8"/>
      <c r="E63" s="11">
        <f>SUM(E62)</f>
        <v>77112000</v>
      </c>
      <c r="F63" s="11">
        <f>SUM(F61:F62)</f>
        <v>77112000</v>
      </c>
    </row>
    <row r="64" spans="1:6" ht="15.75" x14ac:dyDescent="0.25">
      <c r="A64" s="12">
        <v>1105</v>
      </c>
      <c r="B64" s="13" t="s">
        <v>7</v>
      </c>
      <c r="C64" s="12" t="s">
        <v>19</v>
      </c>
      <c r="D64" s="12" t="s">
        <v>20</v>
      </c>
      <c r="E64" s="15"/>
      <c r="F64" s="15">
        <f>+E62</f>
        <v>77112000</v>
      </c>
    </row>
    <row r="65" spans="1:6" ht="15.75" x14ac:dyDescent="0.25">
      <c r="A65" s="12">
        <v>1110</v>
      </c>
      <c r="B65" s="13" t="s">
        <v>16</v>
      </c>
      <c r="C65" s="12" t="s">
        <v>19</v>
      </c>
      <c r="D65" s="12" t="s">
        <v>19</v>
      </c>
      <c r="E65" s="15">
        <f>+F64</f>
        <v>77112000</v>
      </c>
      <c r="F65" s="13"/>
    </row>
    <row r="66" spans="1:6" ht="15.75" x14ac:dyDescent="0.25">
      <c r="A66" s="9"/>
      <c r="B66" s="9"/>
      <c r="C66" s="17" t="s">
        <v>15</v>
      </c>
      <c r="D66" s="9"/>
      <c r="E66" s="11">
        <f>SUM(E65)</f>
        <v>77112000</v>
      </c>
      <c r="F66" s="11">
        <f>SUM(F64:F65)</f>
        <v>77112000</v>
      </c>
    </row>
    <row r="68" spans="1:6" ht="15.75" x14ac:dyDescent="0.25">
      <c r="A68" s="1"/>
      <c r="B68" s="1"/>
      <c r="C68" s="1"/>
      <c r="D68" s="1"/>
      <c r="E68" s="1"/>
      <c r="F68" s="1"/>
    </row>
    <row r="69" spans="1:6" ht="15.75" x14ac:dyDescent="0.25">
      <c r="A69" s="21" t="s">
        <v>1</v>
      </c>
      <c r="B69" s="21" t="s">
        <v>2</v>
      </c>
      <c r="C69" s="21" t="s">
        <v>3</v>
      </c>
      <c r="D69" s="21" t="s">
        <v>4</v>
      </c>
      <c r="E69" s="21" t="s">
        <v>5</v>
      </c>
      <c r="F69" s="21" t="s">
        <v>6</v>
      </c>
    </row>
    <row r="70" spans="1:6" ht="15.75" x14ac:dyDescent="0.25">
      <c r="A70" s="7">
        <v>1105</v>
      </c>
      <c r="B70" s="7" t="s">
        <v>26</v>
      </c>
      <c r="C70" s="7" t="s">
        <v>27</v>
      </c>
      <c r="D70" s="6" t="s">
        <v>32</v>
      </c>
      <c r="E70" s="23">
        <v>1948462</v>
      </c>
      <c r="F70" s="23"/>
    </row>
    <row r="71" spans="1:6" ht="15.75" x14ac:dyDescent="0.25">
      <c r="A71" s="7">
        <v>135515</v>
      </c>
      <c r="B71" s="7" t="s">
        <v>29</v>
      </c>
      <c r="C71" s="7" t="s">
        <v>27</v>
      </c>
      <c r="D71" s="6" t="s">
        <v>32</v>
      </c>
      <c r="E71" s="23">
        <v>41813</v>
      </c>
      <c r="F71" s="23"/>
    </row>
    <row r="72" spans="1:6" ht="15.75" x14ac:dyDescent="0.25">
      <c r="A72" s="7">
        <v>135518</v>
      </c>
      <c r="B72" s="7" t="s">
        <v>30</v>
      </c>
      <c r="C72" s="7" t="s">
        <v>27</v>
      </c>
      <c r="D72" s="6" t="s">
        <v>32</v>
      </c>
      <c r="E72" s="23">
        <v>0</v>
      </c>
      <c r="F72" s="23"/>
    </row>
    <row r="73" spans="1:6" ht="15.75" x14ac:dyDescent="0.25">
      <c r="A73" s="7">
        <v>135517</v>
      </c>
      <c r="B73" s="7" t="s">
        <v>31</v>
      </c>
      <c r="C73" s="7" t="s">
        <v>27</v>
      </c>
      <c r="D73" s="6" t="s">
        <v>32</v>
      </c>
      <c r="E73" s="23">
        <v>0</v>
      </c>
      <c r="F73" s="23">
        <f>SUM(F71:F72)</f>
        <v>0</v>
      </c>
    </row>
    <row r="74" spans="1:6" ht="15.75" x14ac:dyDescent="0.25">
      <c r="A74" s="7">
        <v>1305</v>
      </c>
      <c r="B74" s="7" t="s">
        <v>11</v>
      </c>
      <c r="C74" s="7" t="s">
        <v>27</v>
      </c>
      <c r="D74" s="6" t="s">
        <v>32</v>
      </c>
      <c r="E74" s="7"/>
      <c r="F74" s="23">
        <v>1990275</v>
      </c>
    </row>
    <row r="75" spans="1:6" ht="15.75" x14ac:dyDescent="0.25">
      <c r="A75" s="1"/>
      <c r="B75" s="26"/>
      <c r="C75" s="5" t="s">
        <v>12</v>
      </c>
      <c r="D75" s="5"/>
      <c r="E75" s="24">
        <f>SUM(E70:E74)</f>
        <v>1990275</v>
      </c>
      <c r="F75" s="24">
        <f>SUM(F70:F74)</f>
        <v>1990275</v>
      </c>
    </row>
    <row r="76" spans="1:6" ht="15.75" x14ac:dyDescent="0.25">
      <c r="A76" s="4"/>
      <c r="B76" s="4"/>
      <c r="C76" s="4"/>
      <c r="D76" s="4"/>
      <c r="E76" s="4"/>
      <c r="F76" s="4"/>
    </row>
    <row r="77" spans="1:6" ht="15.75" x14ac:dyDescent="0.25">
      <c r="A77" s="21" t="s">
        <v>1</v>
      </c>
      <c r="B77" s="21" t="s">
        <v>2</v>
      </c>
      <c r="C77" s="21" t="s">
        <v>3</v>
      </c>
      <c r="D77" s="21" t="s">
        <v>4</v>
      </c>
      <c r="E77" s="21" t="s">
        <v>5</v>
      </c>
      <c r="F77" s="21" t="s">
        <v>6</v>
      </c>
    </row>
    <row r="78" spans="1:6" ht="15.75" x14ac:dyDescent="0.25">
      <c r="A78" s="7">
        <v>1105</v>
      </c>
      <c r="B78" s="7" t="s">
        <v>26</v>
      </c>
      <c r="C78" s="7" t="s">
        <v>34</v>
      </c>
      <c r="D78" s="6" t="s">
        <v>14</v>
      </c>
      <c r="E78" s="23">
        <v>1990275</v>
      </c>
      <c r="F78" s="23"/>
    </row>
    <row r="79" spans="1:6" ht="15.75" x14ac:dyDescent="0.25">
      <c r="A79" s="7">
        <v>135515</v>
      </c>
      <c r="B79" s="7" t="s">
        <v>29</v>
      </c>
      <c r="C79" s="7" t="str">
        <f>+C78</f>
        <v>CANCELACIÓN FACTURA DE VENTA  # 002</v>
      </c>
      <c r="D79" s="6" t="s">
        <v>14</v>
      </c>
      <c r="E79" s="23">
        <v>0</v>
      </c>
      <c r="F79" s="23"/>
    </row>
    <row r="80" spans="1:6" ht="15.75" x14ac:dyDescent="0.25">
      <c r="A80" s="7">
        <v>135518</v>
      </c>
      <c r="B80" s="7" t="s">
        <v>30</v>
      </c>
      <c r="C80" s="7" t="str">
        <f t="shared" ref="C80:C82" si="0">+C79</f>
        <v>CANCELACIÓN FACTURA DE VENTA  # 002</v>
      </c>
      <c r="D80" s="6" t="s">
        <v>14</v>
      </c>
      <c r="E80" s="23">
        <v>0</v>
      </c>
      <c r="F80" s="23"/>
    </row>
    <row r="81" spans="1:6" ht="15.75" x14ac:dyDescent="0.25">
      <c r="A81" s="7">
        <v>135517</v>
      </c>
      <c r="B81" s="7" t="s">
        <v>31</v>
      </c>
      <c r="C81" s="7" t="str">
        <f t="shared" si="0"/>
        <v>CANCELACIÓN FACTURA DE VENTA  # 002</v>
      </c>
      <c r="D81" s="6" t="s">
        <v>14</v>
      </c>
      <c r="E81" s="23">
        <v>0</v>
      </c>
      <c r="F81" s="23"/>
    </row>
    <row r="82" spans="1:6" ht="15.75" x14ac:dyDescent="0.25">
      <c r="A82" s="7">
        <v>1305</v>
      </c>
      <c r="B82" s="7" t="s">
        <v>11</v>
      </c>
      <c r="C82" s="7" t="str">
        <f t="shared" si="0"/>
        <v>CANCELACIÓN FACTURA DE VENTA  # 002</v>
      </c>
      <c r="D82" s="6" t="s">
        <v>14</v>
      </c>
      <c r="E82" s="7"/>
      <c r="F82" s="23">
        <v>1990275</v>
      </c>
    </row>
    <row r="83" spans="1:6" ht="15.75" x14ac:dyDescent="0.25">
      <c r="A83" s="1"/>
      <c r="B83" s="26"/>
      <c r="C83" s="25" t="s">
        <v>12</v>
      </c>
      <c r="D83" s="5"/>
      <c r="E83" s="24">
        <f>SUM(E78:E82)</f>
        <v>1990275</v>
      </c>
      <c r="F83" s="24">
        <f>SUM(F78:F82)</f>
        <v>1990275</v>
      </c>
    </row>
    <row r="84" spans="1:6" ht="15.75" x14ac:dyDescent="0.25">
      <c r="A84" s="1"/>
      <c r="B84" s="1"/>
      <c r="C84" s="1"/>
      <c r="D84" s="1"/>
      <c r="E84" s="1"/>
      <c r="F84" s="1"/>
    </row>
    <row r="85" spans="1:6" ht="15.75" x14ac:dyDescent="0.25">
      <c r="A85" s="21" t="s">
        <v>1</v>
      </c>
      <c r="B85" s="21" t="s">
        <v>2</v>
      </c>
      <c r="C85" s="21" t="s">
        <v>3</v>
      </c>
      <c r="D85" s="21" t="s">
        <v>4</v>
      </c>
      <c r="E85" s="21" t="s">
        <v>5</v>
      </c>
      <c r="F85" s="21" t="s">
        <v>6</v>
      </c>
    </row>
    <row r="86" spans="1:6" ht="15.75" x14ac:dyDescent="0.25">
      <c r="A86" s="7">
        <v>1105</v>
      </c>
      <c r="B86" s="7" t="s">
        <v>26</v>
      </c>
      <c r="C86" s="7" t="s">
        <v>35</v>
      </c>
      <c r="D86" s="6" t="s">
        <v>38</v>
      </c>
      <c r="E86" s="23">
        <v>1990275</v>
      </c>
      <c r="F86" s="23"/>
    </row>
    <row r="87" spans="1:6" ht="15.75" x14ac:dyDescent="0.25">
      <c r="A87" s="7">
        <v>135515</v>
      </c>
      <c r="B87" s="7" t="s">
        <v>29</v>
      </c>
      <c r="C87" s="7" t="str">
        <f>+C86</f>
        <v>CANCELACIÓN FACTURA DE VENTA  # 003</v>
      </c>
      <c r="D87" s="6" t="s">
        <v>38</v>
      </c>
      <c r="E87" s="23">
        <v>0</v>
      </c>
      <c r="F87" s="23"/>
    </row>
    <row r="88" spans="1:6" ht="15.75" x14ac:dyDescent="0.25">
      <c r="A88" s="7">
        <v>135518</v>
      </c>
      <c r="B88" s="7" t="s">
        <v>30</v>
      </c>
      <c r="C88" s="7" t="str">
        <f t="shared" ref="C88:C90" si="1">+C87</f>
        <v>CANCELACIÓN FACTURA DE VENTA  # 003</v>
      </c>
      <c r="D88" s="6" t="s">
        <v>38</v>
      </c>
      <c r="E88" s="23">
        <v>0</v>
      </c>
      <c r="F88" s="23"/>
    </row>
    <row r="89" spans="1:6" ht="15.75" x14ac:dyDescent="0.25">
      <c r="A89" s="7">
        <v>135517</v>
      </c>
      <c r="B89" s="7" t="s">
        <v>31</v>
      </c>
      <c r="C89" s="7" t="str">
        <f t="shared" si="1"/>
        <v>CANCELACIÓN FACTURA DE VENTA  # 003</v>
      </c>
      <c r="D89" s="6" t="s">
        <v>38</v>
      </c>
      <c r="E89" s="23">
        <v>0</v>
      </c>
      <c r="F89" s="23"/>
    </row>
    <row r="90" spans="1:6" ht="15.75" x14ac:dyDescent="0.25">
      <c r="A90" s="7">
        <v>1305</v>
      </c>
      <c r="B90" s="7" t="s">
        <v>11</v>
      </c>
      <c r="C90" s="7" t="str">
        <f t="shared" si="1"/>
        <v>CANCELACIÓN FACTURA DE VENTA  # 003</v>
      </c>
      <c r="D90" s="6" t="s">
        <v>38</v>
      </c>
      <c r="E90" s="7"/>
      <c r="F90" s="23">
        <v>1990275</v>
      </c>
    </row>
    <row r="91" spans="1:6" ht="15.75" x14ac:dyDescent="0.25">
      <c r="A91" s="1"/>
      <c r="B91" s="26"/>
      <c r="C91" s="25" t="s">
        <v>12</v>
      </c>
      <c r="D91" s="5"/>
      <c r="E91" s="24">
        <f>SUM(E86:E90)</f>
        <v>1990275</v>
      </c>
      <c r="F91" s="24">
        <f>SUM(F86:F90)</f>
        <v>1990275</v>
      </c>
    </row>
    <row r="92" spans="1:6" ht="15.75" x14ac:dyDescent="0.25">
      <c r="A92" s="1"/>
      <c r="B92" s="1"/>
      <c r="C92" s="1"/>
      <c r="D92" s="1"/>
      <c r="E92" s="1"/>
      <c r="F92" s="1"/>
    </row>
    <row r="93" spans="1:6" ht="15.75" x14ac:dyDescent="0.25">
      <c r="A93" s="22" t="s">
        <v>1</v>
      </c>
      <c r="B93" s="22" t="s">
        <v>2</v>
      </c>
      <c r="C93" s="22" t="s">
        <v>3</v>
      </c>
      <c r="D93" s="22" t="s">
        <v>4</v>
      </c>
      <c r="E93" s="22" t="s">
        <v>5</v>
      </c>
      <c r="F93" s="22" t="s">
        <v>6</v>
      </c>
    </row>
    <row r="94" spans="1:6" ht="15.75" x14ac:dyDescent="0.25">
      <c r="A94" s="7">
        <v>1105</v>
      </c>
      <c r="B94" s="7" t="s">
        <v>26</v>
      </c>
      <c r="C94" s="7" t="s">
        <v>36</v>
      </c>
      <c r="D94" s="6" t="s">
        <v>39</v>
      </c>
      <c r="E94" s="23">
        <v>1990275</v>
      </c>
      <c r="F94" s="23"/>
    </row>
    <row r="95" spans="1:6" ht="15.75" x14ac:dyDescent="0.25">
      <c r="A95" s="7">
        <v>135515</v>
      </c>
      <c r="B95" s="7" t="s">
        <v>29</v>
      </c>
      <c r="C95" s="7" t="str">
        <f>+C94</f>
        <v>CANCELACIÓN FACTURA DE VENTA  # 004</v>
      </c>
      <c r="D95" s="6" t="s">
        <v>39</v>
      </c>
      <c r="E95" s="23">
        <v>0</v>
      </c>
      <c r="F95" s="23"/>
    </row>
    <row r="96" spans="1:6" ht="15.75" x14ac:dyDescent="0.25">
      <c r="A96" s="7">
        <v>135518</v>
      </c>
      <c r="B96" s="7" t="s">
        <v>30</v>
      </c>
      <c r="C96" s="7" t="str">
        <f t="shared" ref="C96:C98" si="2">+C95</f>
        <v>CANCELACIÓN FACTURA DE VENTA  # 004</v>
      </c>
      <c r="D96" s="6" t="s">
        <v>39</v>
      </c>
      <c r="E96" s="23">
        <v>0</v>
      </c>
      <c r="F96" s="23"/>
    </row>
    <row r="97" spans="1:6" ht="15.75" x14ac:dyDescent="0.25">
      <c r="A97" s="7">
        <v>135517</v>
      </c>
      <c r="B97" s="7" t="s">
        <v>31</v>
      </c>
      <c r="C97" s="7" t="str">
        <f t="shared" si="2"/>
        <v>CANCELACIÓN FACTURA DE VENTA  # 004</v>
      </c>
      <c r="D97" s="6" t="s">
        <v>39</v>
      </c>
      <c r="E97" s="23">
        <v>0</v>
      </c>
      <c r="F97" s="23"/>
    </row>
    <row r="98" spans="1:6" ht="15.75" x14ac:dyDescent="0.25">
      <c r="A98" s="7">
        <v>1305</v>
      </c>
      <c r="B98" s="7" t="s">
        <v>11</v>
      </c>
      <c r="C98" s="7" t="str">
        <f t="shared" si="2"/>
        <v>CANCELACIÓN FACTURA DE VENTA  # 004</v>
      </c>
      <c r="D98" s="6" t="s">
        <v>39</v>
      </c>
      <c r="E98" s="7"/>
      <c r="F98" s="23">
        <v>1990275</v>
      </c>
    </row>
    <row r="99" spans="1:6" ht="15.75" x14ac:dyDescent="0.25">
      <c r="A99" s="1"/>
      <c r="B99" s="26"/>
      <c r="C99" s="25" t="s">
        <v>12</v>
      </c>
      <c r="D99" s="5"/>
      <c r="E99" s="24">
        <f>SUM(E94:E98)</f>
        <v>1990275</v>
      </c>
      <c r="F99" s="24">
        <f>SUM(F94:F98)</f>
        <v>1990275</v>
      </c>
    </row>
    <row r="100" spans="1:6" ht="15.75" x14ac:dyDescent="0.25">
      <c r="A100" s="1"/>
      <c r="B100" s="1"/>
      <c r="C100" s="1"/>
      <c r="D100" s="1"/>
      <c r="E100" s="1"/>
      <c r="F100" s="1"/>
    </row>
    <row r="101" spans="1:6" ht="15.75" x14ac:dyDescent="0.25">
      <c r="A101" s="27" t="s">
        <v>1</v>
      </c>
      <c r="B101" s="22" t="s">
        <v>2</v>
      </c>
      <c r="C101" s="22" t="s">
        <v>3</v>
      </c>
      <c r="D101" s="22" t="s">
        <v>4</v>
      </c>
      <c r="E101" s="22" t="s">
        <v>5</v>
      </c>
      <c r="F101" s="22" t="s">
        <v>6</v>
      </c>
    </row>
    <row r="102" spans="1:6" ht="15.75" x14ac:dyDescent="0.25">
      <c r="A102" s="28">
        <v>1105</v>
      </c>
      <c r="B102" s="7" t="s">
        <v>26</v>
      </c>
      <c r="C102" s="7" t="s">
        <v>37</v>
      </c>
      <c r="D102" s="6" t="s">
        <v>33</v>
      </c>
      <c r="E102" s="23">
        <v>1990275</v>
      </c>
      <c r="F102" s="23"/>
    </row>
    <row r="103" spans="1:6" ht="15.75" x14ac:dyDescent="0.25">
      <c r="A103" s="28">
        <v>135515</v>
      </c>
      <c r="B103" s="7" t="s">
        <v>29</v>
      </c>
      <c r="C103" s="7" t="str">
        <f>+C102</f>
        <v>CANCELACIÓN FACTURA DE VENTA  # 005</v>
      </c>
      <c r="D103" s="6" t="s">
        <v>33</v>
      </c>
      <c r="E103" s="23">
        <v>0</v>
      </c>
      <c r="F103" s="23"/>
    </row>
    <row r="104" spans="1:6" ht="15.75" x14ac:dyDescent="0.25">
      <c r="A104" s="28">
        <v>135518</v>
      </c>
      <c r="B104" s="7" t="s">
        <v>30</v>
      </c>
      <c r="C104" s="7" t="str">
        <f t="shared" ref="C104:C106" si="3">+C103</f>
        <v>CANCELACIÓN FACTURA DE VENTA  # 005</v>
      </c>
      <c r="D104" s="6" t="s">
        <v>33</v>
      </c>
      <c r="E104" s="23">
        <v>0</v>
      </c>
      <c r="F104" s="23"/>
    </row>
    <row r="105" spans="1:6" ht="15.75" x14ac:dyDescent="0.25">
      <c r="A105" s="28">
        <v>135517</v>
      </c>
      <c r="B105" s="7" t="s">
        <v>31</v>
      </c>
      <c r="C105" s="7" t="str">
        <f t="shared" si="3"/>
        <v>CANCELACIÓN FACTURA DE VENTA  # 005</v>
      </c>
      <c r="D105" s="6" t="s">
        <v>33</v>
      </c>
      <c r="E105" s="23">
        <v>0</v>
      </c>
      <c r="F105" s="23"/>
    </row>
    <row r="106" spans="1:6" ht="15.75" x14ac:dyDescent="0.25">
      <c r="A106" s="28">
        <v>1305</v>
      </c>
      <c r="B106" s="7" t="s">
        <v>11</v>
      </c>
      <c r="C106" s="7" t="str">
        <f t="shared" si="3"/>
        <v>CANCELACIÓN FACTURA DE VENTA  # 005</v>
      </c>
      <c r="D106" s="6" t="s">
        <v>33</v>
      </c>
      <c r="E106" s="7"/>
      <c r="F106" s="23">
        <v>1990275</v>
      </c>
    </row>
    <row r="107" spans="1:6" ht="15.75" x14ac:dyDescent="0.25">
      <c r="A107" s="1"/>
      <c r="B107" s="26"/>
      <c r="C107" s="25" t="s">
        <v>12</v>
      </c>
      <c r="D107" s="25"/>
      <c r="E107" s="24">
        <f>SUM(E102:E106)</f>
        <v>1990275</v>
      </c>
      <c r="F107" s="24">
        <f>SUM(F102:F106)</f>
        <v>1990275</v>
      </c>
    </row>
    <row r="109" spans="1:6" ht="15.75" x14ac:dyDescent="0.25">
      <c r="A109" s="31" t="s">
        <v>1</v>
      </c>
      <c r="B109" s="32" t="s">
        <v>2</v>
      </c>
      <c r="C109" s="32" t="s">
        <v>3</v>
      </c>
      <c r="D109" s="32" t="s">
        <v>4</v>
      </c>
      <c r="E109" s="32" t="s">
        <v>5</v>
      </c>
      <c r="F109" s="32" t="s">
        <v>6</v>
      </c>
    </row>
    <row r="110" spans="1:6" x14ac:dyDescent="0.25">
      <c r="A110" s="33">
        <v>5140</v>
      </c>
      <c r="B110" s="33" t="s">
        <v>48</v>
      </c>
      <c r="C110" s="33" t="s">
        <v>49</v>
      </c>
      <c r="D110" s="33" t="s">
        <v>50</v>
      </c>
      <c r="E110" s="34">
        <v>1200000</v>
      </c>
      <c r="F110" s="33"/>
    </row>
    <row r="111" spans="1:6" x14ac:dyDescent="0.25">
      <c r="A111" s="33">
        <v>2408</v>
      </c>
      <c r="B111" s="33" t="s">
        <v>51</v>
      </c>
      <c r="C111" s="33" t="s">
        <v>49</v>
      </c>
      <c r="D111" s="33" t="s">
        <v>50</v>
      </c>
      <c r="E111" s="34">
        <v>228000</v>
      </c>
      <c r="F111" s="33"/>
    </row>
    <row r="112" spans="1:6" x14ac:dyDescent="0.25">
      <c r="A112" s="33">
        <v>2365</v>
      </c>
      <c r="B112" s="33" t="s">
        <v>52</v>
      </c>
      <c r="C112" s="33" t="s">
        <v>49</v>
      </c>
      <c r="D112" s="33" t="s">
        <v>50</v>
      </c>
      <c r="E112" s="33"/>
      <c r="F112" s="55">
        <f>E110*2.5%</f>
        <v>30000</v>
      </c>
    </row>
    <row r="113" spans="1:6" x14ac:dyDescent="0.25">
      <c r="A113" s="33">
        <v>2368</v>
      </c>
      <c r="B113" s="33" t="s">
        <v>53</v>
      </c>
      <c r="C113" s="33" t="s">
        <v>49</v>
      </c>
      <c r="D113" s="33" t="s">
        <v>50</v>
      </c>
      <c r="E113" s="33"/>
      <c r="F113" s="35">
        <f>E110*11.04/1000</f>
        <v>13247.999999999998</v>
      </c>
    </row>
    <row r="114" spans="1:6" x14ac:dyDescent="0.25">
      <c r="A114" s="33">
        <v>2335</v>
      </c>
      <c r="B114" s="33" t="s">
        <v>54</v>
      </c>
      <c r="C114" s="33" t="s">
        <v>49</v>
      </c>
      <c r="D114" s="33" t="s">
        <v>50</v>
      </c>
      <c r="E114" s="33"/>
      <c r="F114" s="35">
        <f>E110+E111-F112-F113</f>
        <v>1384752</v>
      </c>
    </row>
    <row r="115" spans="1:6" x14ac:dyDescent="0.25">
      <c r="A115" s="33"/>
      <c r="B115" s="33"/>
      <c r="C115" s="33" t="s">
        <v>12</v>
      </c>
      <c r="D115" s="33"/>
      <c r="E115" s="35">
        <f>SUM(E110:E114)</f>
        <v>1428000</v>
      </c>
      <c r="F115" s="34">
        <f>SUM(F110:F114)</f>
        <v>1428000</v>
      </c>
    </row>
    <row r="117" spans="1:6" ht="15.75" x14ac:dyDescent="0.25">
      <c r="A117" s="31" t="s">
        <v>1</v>
      </c>
      <c r="B117" s="32" t="s">
        <v>2</v>
      </c>
      <c r="C117" s="32" t="s">
        <v>3</v>
      </c>
      <c r="D117" s="32" t="s">
        <v>4</v>
      </c>
      <c r="E117" s="32" t="s">
        <v>5</v>
      </c>
      <c r="F117" s="32" t="s">
        <v>6</v>
      </c>
    </row>
    <row r="118" spans="1:6" x14ac:dyDescent="0.25">
      <c r="A118" s="33">
        <v>5140</v>
      </c>
      <c r="B118" s="33" t="s">
        <v>48</v>
      </c>
      <c r="C118" s="33" t="s">
        <v>49</v>
      </c>
      <c r="D118" s="33" t="s">
        <v>22</v>
      </c>
      <c r="E118" s="34">
        <v>3108520</v>
      </c>
      <c r="F118" s="33"/>
    </row>
    <row r="119" spans="1:6" x14ac:dyDescent="0.25">
      <c r="A119" s="33">
        <v>2408</v>
      </c>
      <c r="B119" s="33" t="s">
        <v>51</v>
      </c>
      <c r="C119" s="33" t="s">
        <v>49</v>
      </c>
      <c r="D119" s="33" t="s">
        <v>22</v>
      </c>
      <c r="E119" s="34">
        <v>590619</v>
      </c>
      <c r="F119" s="33"/>
    </row>
    <row r="120" spans="1:6" x14ac:dyDescent="0.25">
      <c r="A120" s="33">
        <v>2365</v>
      </c>
      <c r="B120" s="33" t="s">
        <v>52</v>
      </c>
      <c r="C120" s="33" t="s">
        <v>49</v>
      </c>
      <c r="D120" s="33" t="s">
        <v>22</v>
      </c>
      <c r="E120" s="33"/>
      <c r="F120" s="35">
        <f>E118*2.5%</f>
        <v>77713</v>
      </c>
    </row>
    <row r="121" spans="1:6" x14ac:dyDescent="0.25">
      <c r="A121" s="33">
        <v>2368</v>
      </c>
      <c r="B121" s="33" t="s">
        <v>53</v>
      </c>
      <c r="C121" s="33" t="s">
        <v>49</v>
      </c>
      <c r="D121" s="33" t="s">
        <v>22</v>
      </c>
      <c r="E121" s="33"/>
      <c r="F121" s="35">
        <f>E118*11.04/1000</f>
        <v>34318.060799999999</v>
      </c>
    </row>
    <row r="122" spans="1:6" x14ac:dyDescent="0.25">
      <c r="A122" s="33">
        <v>2335</v>
      </c>
      <c r="B122" s="33" t="s">
        <v>54</v>
      </c>
      <c r="C122" s="33" t="s">
        <v>49</v>
      </c>
      <c r="D122" s="33" t="s">
        <v>22</v>
      </c>
      <c r="E122" s="33"/>
      <c r="F122" s="35">
        <f>E118+E119-F120-F121</f>
        <v>3587107.9391999999</v>
      </c>
    </row>
    <row r="123" spans="1:6" x14ac:dyDescent="0.25">
      <c r="A123" s="33"/>
      <c r="B123" s="33"/>
      <c r="C123" s="33" t="s">
        <v>12</v>
      </c>
      <c r="D123" s="33"/>
      <c r="E123" s="35">
        <f>SUM(E118:E122)</f>
        <v>3699139</v>
      </c>
      <c r="F123" s="34">
        <f>SUM(F118:F122)</f>
        <v>3699139</v>
      </c>
    </row>
    <row r="125" spans="1:6" ht="15.75" x14ac:dyDescent="0.25">
      <c r="A125" s="31" t="s">
        <v>1</v>
      </c>
      <c r="B125" s="32" t="s">
        <v>2</v>
      </c>
      <c r="C125" s="32" t="s">
        <v>3</v>
      </c>
      <c r="D125" s="32" t="s">
        <v>4</v>
      </c>
      <c r="E125" s="32" t="s">
        <v>5</v>
      </c>
      <c r="F125" s="32" t="s">
        <v>6</v>
      </c>
    </row>
    <row r="126" spans="1:6" x14ac:dyDescent="0.25">
      <c r="A126" s="33">
        <v>5140</v>
      </c>
      <c r="B126" s="33" t="s">
        <v>48</v>
      </c>
      <c r="C126" s="33" t="s">
        <v>49</v>
      </c>
      <c r="D126" s="33" t="s">
        <v>56</v>
      </c>
      <c r="E126" s="34">
        <v>900000000</v>
      </c>
      <c r="F126" s="33"/>
    </row>
    <row r="127" spans="1:6" x14ac:dyDescent="0.25">
      <c r="A127" s="33">
        <v>2408</v>
      </c>
      <c r="B127" s="33" t="s">
        <v>51</v>
      </c>
      <c r="C127" s="33" t="s">
        <v>49</v>
      </c>
      <c r="D127" s="33" t="s">
        <v>56</v>
      </c>
      <c r="E127" s="34">
        <f>E126*19%</f>
        <v>171000000</v>
      </c>
      <c r="F127" s="33"/>
    </row>
    <row r="128" spans="1:6" x14ac:dyDescent="0.25">
      <c r="A128" s="33">
        <v>2365</v>
      </c>
      <c r="B128" s="33" t="s">
        <v>52</v>
      </c>
      <c r="C128" s="33" t="s">
        <v>49</v>
      </c>
      <c r="D128" s="33" t="s">
        <v>56</v>
      </c>
      <c r="E128" s="33"/>
      <c r="F128" s="35">
        <f>E126*2.5%</f>
        <v>22500000</v>
      </c>
    </row>
    <row r="129" spans="1:6" x14ac:dyDescent="0.25">
      <c r="A129" s="33">
        <v>2368</v>
      </c>
      <c r="B129" s="33" t="s">
        <v>53</v>
      </c>
      <c r="C129" s="33" t="s">
        <v>49</v>
      </c>
      <c r="D129" s="33" t="s">
        <v>56</v>
      </c>
      <c r="E129" s="33"/>
      <c r="F129" s="35">
        <f>E126*6.9/1000</f>
        <v>6210000</v>
      </c>
    </row>
    <row r="130" spans="1:6" x14ac:dyDescent="0.25">
      <c r="A130" s="33">
        <v>2367</v>
      </c>
      <c r="B130" s="33" t="s">
        <v>55</v>
      </c>
      <c r="C130" s="33" t="s">
        <v>49</v>
      </c>
      <c r="D130" s="33" t="s">
        <v>56</v>
      </c>
      <c r="E130" s="33"/>
      <c r="F130" s="35">
        <f>E127*15%</f>
        <v>25650000</v>
      </c>
    </row>
    <row r="131" spans="1:6" x14ac:dyDescent="0.25">
      <c r="A131" s="33">
        <v>2335</v>
      </c>
      <c r="B131" s="33" t="s">
        <v>54</v>
      </c>
      <c r="C131" s="33" t="s">
        <v>49</v>
      </c>
      <c r="D131" s="33" t="s">
        <v>56</v>
      </c>
      <c r="E131" s="33"/>
      <c r="F131" s="35">
        <f>E126+E127-F128-F129-F130</f>
        <v>1016640000</v>
      </c>
    </row>
    <row r="132" spans="1:6" x14ac:dyDescent="0.25">
      <c r="A132" s="33"/>
      <c r="B132" s="33"/>
      <c r="C132" s="33" t="s">
        <v>12</v>
      </c>
      <c r="D132" s="33"/>
      <c r="E132" s="35">
        <f>SUM(E126:E131)</f>
        <v>1071000000</v>
      </c>
      <c r="F132" s="34">
        <f>SUM(F126:F131)</f>
        <v>1071000000</v>
      </c>
    </row>
    <row r="134" spans="1:6" ht="15.75" x14ac:dyDescent="0.25">
      <c r="A134" s="31" t="s">
        <v>1</v>
      </c>
      <c r="B134" s="32" t="s">
        <v>2</v>
      </c>
      <c r="C134" s="32" t="s">
        <v>3</v>
      </c>
      <c r="D134" s="32" t="s">
        <v>4</v>
      </c>
      <c r="E134" s="32" t="s">
        <v>5</v>
      </c>
      <c r="F134" s="32" t="s">
        <v>6</v>
      </c>
    </row>
    <row r="135" spans="1:6" x14ac:dyDescent="0.25">
      <c r="A135" s="33">
        <v>5140</v>
      </c>
      <c r="B135" s="33" t="s">
        <v>48</v>
      </c>
      <c r="C135" s="33" t="s">
        <v>49</v>
      </c>
      <c r="D135" s="33" t="s">
        <v>57</v>
      </c>
      <c r="E135" s="34">
        <v>2000000</v>
      </c>
      <c r="F135" s="33"/>
    </row>
    <row r="136" spans="1:6" x14ac:dyDescent="0.25">
      <c r="A136" s="33">
        <v>2408</v>
      </c>
      <c r="B136" s="33" t="s">
        <v>51</v>
      </c>
      <c r="C136" s="33" t="s">
        <v>49</v>
      </c>
      <c r="D136" s="33" t="s">
        <v>57</v>
      </c>
      <c r="E136" s="34">
        <f>E135*19%</f>
        <v>380000</v>
      </c>
      <c r="F136" s="33"/>
    </row>
    <row r="137" spans="1:6" x14ac:dyDescent="0.25">
      <c r="A137" s="33">
        <v>2365</v>
      </c>
      <c r="B137" s="33" t="s">
        <v>52</v>
      </c>
      <c r="C137" s="33" t="s">
        <v>49</v>
      </c>
      <c r="D137" s="33" t="s">
        <v>57</v>
      </c>
      <c r="E137" s="33"/>
      <c r="F137" s="35">
        <f>E135*2.5%</f>
        <v>50000</v>
      </c>
    </row>
    <row r="138" spans="1:6" x14ac:dyDescent="0.25">
      <c r="A138" s="33">
        <v>2368</v>
      </c>
      <c r="B138" s="33" t="s">
        <v>53</v>
      </c>
      <c r="C138" s="33" t="s">
        <v>49</v>
      </c>
      <c r="D138" s="33" t="s">
        <v>57</v>
      </c>
      <c r="E138" s="33"/>
      <c r="F138" s="35">
        <f>E135*11.04/1000</f>
        <v>22080</v>
      </c>
    </row>
    <row r="139" spans="1:6" x14ac:dyDescent="0.25">
      <c r="A139" s="33">
        <v>2367</v>
      </c>
      <c r="B139" s="33" t="s">
        <v>55</v>
      </c>
      <c r="C139" s="33" t="s">
        <v>49</v>
      </c>
      <c r="D139" s="33" t="s">
        <v>57</v>
      </c>
      <c r="E139" s="33"/>
      <c r="F139" s="35">
        <f>E136*15%</f>
        <v>57000</v>
      </c>
    </row>
    <row r="140" spans="1:6" x14ac:dyDescent="0.25">
      <c r="A140" s="33">
        <v>2335</v>
      </c>
      <c r="B140" s="33" t="s">
        <v>54</v>
      </c>
      <c r="C140" s="33" t="s">
        <v>49</v>
      </c>
      <c r="D140" s="33" t="s">
        <v>57</v>
      </c>
      <c r="E140" s="33"/>
      <c r="F140" s="35">
        <f>E135+E136-F137-F138-F139</f>
        <v>2250920</v>
      </c>
    </row>
    <row r="141" spans="1:6" x14ac:dyDescent="0.25">
      <c r="A141" s="33"/>
      <c r="B141" s="33"/>
      <c r="C141" s="33" t="s">
        <v>12</v>
      </c>
      <c r="D141" s="33"/>
      <c r="E141" s="35">
        <f>SUM(E135:E140)</f>
        <v>2380000</v>
      </c>
      <c r="F141" s="34">
        <f>SUM(F135:F140)</f>
        <v>2380000</v>
      </c>
    </row>
    <row r="143" spans="1:6" ht="15.75" x14ac:dyDescent="0.25">
      <c r="A143" s="31" t="s">
        <v>1</v>
      </c>
      <c r="B143" s="32" t="s">
        <v>2</v>
      </c>
      <c r="C143" s="32" t="s">
        <v>3</v>
      </c>
      <c r="D143" s="32" t="s">
        <v>4</v>
      </c>
      <c r="E143" s="32" t="s">
        <v>5</v>
      </c>
      <c r="F143" s="32" t="s">
        <v>6</v>
      </c>
    </row>
    <row r="144" spans="1:6" x14ac:dyDescent="0.25">
      <c r="A144" s="33">
        <v>5140</v>
      </c>
      <c r="B144" s="33" t="s">
        <v>48</v>
      </c>
      <c r="C144" s="33" t="s">
        <v>49</v>
      </c>
      <c r="D144" s="33" t="s">
        <v>58</v>
      </c>
      <c r="E144" s="34">
        <v>64800000</v>
      </c>
      <c r="F144" s="33"/>
    </row>
    <row r="145" spans="1:6" x14ac:dyDescent="0.25">
      <c r="A145" s="33">
        <v>2408</v>
      </c>
      <c r="B145" s="33" t="s">
        <v>51</v>
      </c>
      <c r="C145" s="33" t="s">
        <v>49</v>
      </c>
      <c r="D145" s="33" t="s">
        <v>58</v>
      </c>
      <c r="E145" s="34">
        <f>E144*19%</f>
        <v>12312000</v>
      </c>
      <c r="F145" s="33"/>
    </row>
    <row r="146" spans="1:6" x14ac:dyDescent="0.25">
      <c r="A146" s="33">
        <v>2365</v>
      </c>
      <c r="B146" s="33" t="s">
        <v>52</v>
      </c>
      <c r="C146" s="33" t="s">
        <v>49</v>
      </c>
      <c r="D146" s="33" t="s">
        <v>58</v>
      </c>
      <c r="E146" s="33"/>
      <c r="F146" s="35">
        <f>E144*2.5%</f>
        <v>1620000</v>
      </c>
    </row>
    <row r="147" spans="1:6" x14ac:dyDescent="0.25">
      <c r="A147" s="33">
        <v>2368</v>
      </c>
      <c r="B147" s="33" t="s">
        <v>53</v>
      </c>
      <c r="C147" s="33" t="s">
        <v>49</v>
      </c>
      <c r="D147" s="33" t="s">
        <v>58</v>
      </c>
      <c r="E147" s="33"/>
      <c r="F147" s="35">
        <f>E144*11.04/1000</f>
        <v>715392</v>
      </c>
    </row>
    <row r="148" spans="1:6" x14ac:dyDescent="0.25">
      <c r="A148" s="33">
        <v>2367</v>
      </c>
      <c r="B148" s="33" t="s">
        <v>55</v>
      </c>
      <c r="C148" s="33" t="s">
        <v>49</v>
      </c>
      <c r="D148" s="33" t="s">
        <v>58</v>
      </c>
      <c r="E148" s="33"/>
      <c r="F148" s="35">
        <f>E145*15%</f>
        <v>1846800</v>
      </c>
    </row>
    <row r="149" spans="1:6" x14ac:dyDescent="0.25">
      <c r="A149" s="33">
        <v>2335</v>
      </c>
      <c r="B149" s="33" t="s">
        <v>54</v>
      </c>
      <c r="C149" s="33" t="s">
        <v>49</v>
      </c>
      <c r="D149" s="33" t="s">
        <v>58</v>
      </c>
      <c r="E149" s="33"/>
      <c r="F149" s="35">
        <f>E144+E145-F146-F147-F148</f>
        <v>72929808</v>
      </c>
    </row>
    <row r="150" spans="1:6" x14ac:dyDescent="0.25">
      <c r="A150" s="33"/>
      <c r="B150" s="33"/>
      <c r="C150" s="33" t="s">
        <v>12</v>
      </c>
      <c r="D150" s="33"/>
      <c r="E150" s="35">
        <f>SUM(E144:E149)</f>
        <v>77112000</v>
      </c>
      <c r="F150" s="34">
        <f>SUM(F144:F149)</f>
        <v>77112000</v>
      </c>
    </row>
    <row r="152" spans="1:6" ht="15.75" x14ac:dyDescent="0.25">
      <c r="A152" s="39" t="s">
        <v>1</v>
      </c>
      <c r="B152" s="39" t="s">
        <v>2</v>
      </c>
      <c r="C152" s="39" t="s">
        <v>3</v>
      </c>
      <c r="D152" s="39" t="s">
        <v>4</v>
      </c>
      <c r="E152" s="39" t="s">
        <v>5</v>
      </c>
      <c r="F152" s="39" t="s">
        <v>6</v>
      </c>
    </row>
    <row r="153" spans="1:6" x14ac:dyDescent="0.25">
      <c r="A153" s="36">
        <v>2205</v>
      </c>
      <c r="B153" s="36" t="s">
        <v>59</v>
      </c>
      <c r="C153" s="36" t="s">
        <v>61</v>
      </c>
      <c r="D153" s="36" t="s">
        <v>62</v>
      </c>
      <c r="E153" s="37">
        <v>1384752</v>
      </c>
      <c r="F153" s="36"/>
    </row>
    <row r="154" spans="1:6" x14ac:dyDescent="0.25">
      <c r="A154" s="36">
        <v>1110</v>
      </c>
      <c r="B154" s="36" t="s">
        <v>60</v>
      </c>
      <c r="C154" s="36" t="str">
        <f>+C153</f>
        <v>PAGO FC 001</v>
      </c>
      <c r="D154" s="36" t="str">
        <f>+D153</f>
        <v>POSTOBON S.A</v>
      </c>
      <c r="E154" s="37"/>
      <c r="F154" s="38">
        <f>+E153</f>
        <v>1384752</v>
      </c>
    </row>
    <row r="155" spans="1:6" x14ac:dyDescent="0.25">
      <c r="A155" s="36"/>
      <c r="B155" s="36"/>
      <c r="C155" s="36" t="s">
        <v>12</v>
      </c>
      <c r="D155" s="36"/>
      <c r="E155" s="38">
        <f>SUM(E153:E154)</f>
        <v>1384752</v>
      </c>
      <c r="F155" s="38">
        <f>SUM(F153:F154)</f>
        <v>1384752</v>
      </c>
    </row>
    <row r="157" spans="1:6" ht="15.75" x14ac:dyDescent="0.25">
      <c r="A157" s="39" t="s">
        <v>1</v>
      </c>
      <c r="B157" s="39" t="s">
        <v>2</v>
      </c>
      <c r="C157" s="39" t="s">
        <v>3</v>
      </c>
      <c r="D157" s="39" t="s">
        <v>4</v>
      </c>
      <c r="E157" s="39" t="s">
        <v>5</v>
      </c>
      <c r="F157" s="39" t="s">
        <v>6</v>
      </c>
    </row>
    <row r="158" spans="1:6" x14ac:dyDescent="0.25">
      <c r="A158" s="36">
        <v>2205</v>
      </c>
      <c r="B158" s="36" t="s">
        <v>59</v>
      </c>
      <c r="C158" s="36" t="s">
        <v>63</v>
      </c>
      <c r="D158" s="36" t="s">
        <v>64</v>
      </c>
      <c r="E158" s="37">
        <v>3608557</v>
      </c>
      <c r="F158" s="36"/>
    </row>
    <row r="159" spans="1:6" x14ac:dyDescent="0.25">
      <c r="A159" s="36">
        <v>1110</v>
      </c>
      <c r="B159" s="36" t="s">
        <v>60</v>
      </c>
      <c r="C159" s="36" t="s">
        <v>63</v>
      </c>
      <c r="D159" s="36" t="s">
        <v>64</v>
      </c>
      <c r="E159" s="37"/>
      <c r="F159" s="38">
        <f>+E158</f>
        <v>3608557</v>
      </c>
    </row>
    <row r="160" spans="1:6" x14ac:dyDescent="0.25">
      <c r="A160" s="36"/>
      <c r="B160" s="36"/>
      <c r="C160" s="36" t="s">
        <v>12</v>
      </c>
      <c r="D160" s="36"/>
      <c r="E160" s="38">
        <f>SUM(E158:E159)</f>
        <v>3608557</v>
      </c>
      <c r="F160" s="38">
        <f>SUM(F158:F159)</f>
        <v>3608557</v>
      </c>
    </row>
    <row r="162" spans="1:6" ht="15.75" x14ac:dyDescent="0.25">
      <c r="A162" s="39" t="s">
        <v>1</v>
      </c>
      <c r="B162" s="39" t="s">
        <v>2</v>
      </c>
      <c r="C162" s="39" t="s">
        <v>3</v>
      </c>
      <c r="D162" s="39" t="s">
        <v>4</v>
      </c>
      <c r="E162" s="39" t="s">
        <v>5</v>
      </c>
      <c r="F162" s="39" t="s">
        <v>6</v>
      </c>
    </row>
    <row r="163" spans="1:6" x14ac:dyDescent="0.25">
      <c r="A163" s="36">
        <v>2205</v>
      </c>
      <c r="B163" s="36" t="s">
        <v>59</v>
      </c>
      <c r="C163" s="36" t="s">
        <v>65</v>
      </c>
      <c r="D163" s="36" t="s">
        <v>56</v>
      </c>
      <c r="E163" s="37">
        <v>1016640000</v>
      </c>
      <c r="F163" s="36"/>
    </row>
    <row r="164" spans="1:6" x14ac:dyDescent="0.25">
      <c r="A164" s="36">
        <v>1110</v>
      </c>
      <c r="B164" s="36" t="s">
        <v>60</v>
      </c>
      <c r="C164" s="36" t="s">
        <v>65</v>
      </c>
      <c r="D164" s="36" t="s">
        <v>56</v>
      </c>
      <c r="E164" s="37"/>
      <c r="F164" s="38">
        <f>+E163</f>
        <v>1016640000</v>
      </c>
    </row>
    <row r="165" spans="1:6" x14ac:dyDescent="0.25">
      <c r="A165" s="36"/>
      <c r="B165" s="36"/>
      <c r="C165" s="36" t="s">
        <v>12</v>
      </c>
      <c r="D165" s="36"/>
      <c r="E165" s="38">
        <f>SUM(E163:E164)</f>
        <v>1016640000</v>
      </c>
      <c r="F165" s="38">
        <f>SUM(F163:F164)</f>
        <v>1016640000</v>
      </c>
    </row>
    <row r="167" spans="1:6" ht="15.75" x14ac:dyDescent="0.25">
      <c r="A167" s="39" t="s">
        <v>1</v>
      </c>
      <c r="B167" s="39" t="s">
        <v>2</v>
      </c>
      <c r="C167" s="39" t="s">
        <v>3</v>
      </c>
      <c r="D167" s="39" t="s">
        <v>4</v>
      </c>
      <c r="E167" s="39" t="s">
        <v>5</v>
      </c>
      <c r="F167" s="39" t="s">
        <v>6</v>
      </c>
    </row>
    <row r="168" spans="1:6" x14ac:dyDescent="0.25">
      <c r="A168" s="36">
        <v>2205</v>
      </c>
      <c r="B168" s="36" t="s">
        <v>59</v>
      </c>
      <c r="C168" s="36" t="s">
        <v>66</v>
      </c>
      <c r="D168" s="36" t="s">
        <v>57</v>
      </c>
      <c r="E168" s="37">
        <v>2250920</v>
      </c>
      <c r="F168" s="36"/>
    </row>
    <row r="169" spans="1:6" x14ac:dyDescent="0.25">
      <c r="A169" s="36">
        <v>1110</v>
      </c>
      <c r="B169" s="36" t="s">
        <v>60</v>
      </c>
      <c r="C169" s="36" t="s">
        <v>66</v>
      </c>
      <c r="D169" s="36" t="s">
        <v>57</v>
      </c>
      <c r="E169" s="37"/>
      <c r="F169" s="38">
        <f>+E168</f>
        <v>2250920</v>
      </c>
    </row>
    <row r="170" spans="1:6" x14ac:dyDescent="0.25">
      <c r="A170" s="36"/>
      <c r="B170" s="36"/>
      <c r="C170" s="36" t="s">
        <v>12</v>
      </c>
      <c r="D170" s="36"/>
      <c r="E170" s="38">
        <f>SUM(E168:E169)</f>
        <v>2250920</v>
      </c>
      <c r="F170" s="38">
        <f>SUM(F168:F169)</f>
        <v>2250920</v>
      </c>
    </row>
    <row r="172" spans="1:6" ht="15.75" x14ac:dyDescent="0.25">
      <c r="A172" s="39" t="s">
        <v>1</v>
      </c>
      <c r="B172" s="39" t="s">
        <v>2</v>
      </c>
      <c r="C172" s="39" t="s">
        <v>3</v>
      </c>
      <c r="D172" s="39" t="s">
        <v>4</v>
      </c>
      <c r="E172" s="39" t="s">
        <v>5</v>
      </c>
      <c r="F172" s="39" t="s">
        <v>6</v>
      </c>
    </row>
    <row r="173" spans="1:6" x14ac:dyDescent="0.25">
      <c r="A173" s="36">
        <v>2205</v>
      </c>
      <c r="B173" s="36" t="s">
        <v>59</v>
      </c>
      <c r="C173" s="36" t="s">
        <v>67</v>
      </c>
      <c r="D173" s="36" t="s">
        <v>68</v>
      </c>
      <c r="E173" s="37">
        <v>72929808</v>
      </c>
      <c r="F173" s="36"/>
    </row>
    <row r="174" spans="1:6" x14ac:dyDescent="0.25">
      <c r="A174" s="36">
        <v>1110</v>
      </c>
      <c r="B174" s="36" t="s">
        <v>60</v>
      </c>
      <c r="C174" s="36" t="s">
        <v>67</v>
      </c>
      <c r="D174" s="36" t="s">
        <v>68</v>
      </c>
      <c r="E174" s="37"/>
      <c r="F174" s="38">
        <f>+E173</f>
        <v>72929808</v>
      </c>
    </row>
    <row r="175" spans="1:6" x14ac:dyDescent="0.25">
      <c r="A175" s="36"/>
      <c r="B175" s="36"/>
      <c r="C175" s="36" t="s">
        <v>12</v>
      </c>
      <c r="D175" s="36"/>
      <c r="E175" s="38">
        <f>SUM(E173:E174)</f>
        <v>72929808</v>
      </c>
      <c r="F175" s="38">
        <f>SUM(F173:F174)</f>
        <v>72929808</v>
      </c>
    </row>
  </sheetData>
  <mergeCells count="7">
    <mergeCell ref="A1:F2"/>
    <mergeCell ref="A55:F55"/>
    <mergeCell ref="A42:F42"/>
    <mergeCell ref="A29:F29"/>
    <mergeCell ref="A16:F16"/>
    <mergeCell ref="A3:C3"/>
    <mergeCell ref="D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opLeftCell="A126" workbookViewId="0">
      <selection activeCell="J133" sqref="J133"/>
    </sheetView>
  </sheetViews>
  <sheetFormatPr baseColWidth="10" defaultRowHeight="15" x14ac:dyDescent="0.25"/>
  <cols>
    <col min="1" max="1" width="20.7109375" bestFit="1" customWidth="1"/>
    <col min="2" max="2" width="37.42578125" bestFit="1" customWidth="1"/>
    <col min="3" max="3" width="36" bestFit="1" customWidth="1"/>
    <col min="4" max="4" width="14.5703125" bestFit="1" customWidth="1"/>
    <col min="5" max="5" width="17.42578125" bestFit="1" customWidth="1"/>
  </cols>
  <sheetData>
    <row r="1" spans="1:5" x14ac:dyDescent="0.25">
      <c r="A1" s="66" t="s">
        <v>69</v>
      </c>
      <c r="B1" s="66"/>
      <c r="C1" s="66"/>
      <c r="D1" s="66"/>
      <c r="E1" s="66"/>
    </row>
    <row r="2" spans="1:5" s="56" customFormat="1" x14ac:dyDescent="0.25">
      <c r="A2" s="44"/>
      <c r="B2" s="44"/>
      <c r="C2" s="44"/>
      <c r="D2" s="44"/>
      <c r="E2" s="44"/>
    </row>
    <row r="3" spans="1:5" s="56" customFormat="1" x14ac:dyDescent="0.25">
      <c r="A3" s="44" t="s">
        <v>105</v>
      </c>
      <c r="B3" s="44">
        <v>1110</v>
      </c>
      <c r="C3" s="44"/>
      <c r="D3" s="44"/>
      <c r="E3" s="44"/>
    </row>
    <row r="4" spans="1:5" s="56" customFormat="1" x14ac:dyDescent="0.25">
      <c r="A4" s="44"/>
      <c r="B4" s="44"/>
      <c r="C4" s="44"/>
      <c r="D4" s="44"/>
      <c r="E4" s="44"/>
    </row>
    <row r="5" spans="1:5" s="56" customFormat="1" x14ac:dyDescent="0.25">
      <c r="A5" s="45" t="s">
        <v>70</v>
      </c>
      <c r="B5" s="45" t="s">
        <v>3</v>
      </c>
      <c r="C5" s="45" t="s">
        <v>71</v>
      </c>
      <c r="D5" s="45" t="s">
        <v>5</v>
      </c>
      <c r="E5" s="45" t="s">
        <v>6</v>
      </c>
    </row>
    <row r="6" spans="1:5" s="56" customFormat="1" x14ac:dyDescent="0.25">
      <c r="A6" s="57">
        <v>43040</v>
      </c>
      <c r="B6" s="45" t="s">
        <v>106</v>
      </c>
      <c r="C6" s="45" t="s">
        <v>62</v>
      </c>
      <c r="D6" s="48">
        <v>1428000</v>
      </c>
      <c r="E6" s="48"/>
    </row>
    <row r="7" spans="1:5" s="56" customFormat="1" x14ac:dyDescent="0.25">
      <c r="A7" s="57">
        <v>43040</v>
      </c>
      <c r="B7" s="45" t="s">
        <v>107</v>
      </c>
      <c r="C7" s="45" t="s">
        <v>64</v>
      </c>
      <c r="D7" s="48">
        <v>3699139</v>
      </c>
      <c r="E7" s="48"/>
    </row>
    <row r="8" spans="1:5" s="56" customFormat="1" x14ac:dyDescent="0.25">
      <c r="A8" s="57">
        <v>43040</v>
      </c>
      <c r="B8" s="45" t="s">
        <v>108</v>
      </c>
      <c r="C8" s="45" t="s">
        <v>38</v>
      </c>
      <c r="D8" s="48">
        <v>1071000000</v>
      </c>
      <c r="E8" s="48"/>
    </row>
    <row r="9" spans="1:5" s="56" customFormat="1" x14ac:dyDescent="0.25">
      <c r="A9" s="57">
        <v>43040</v>
      </c>
      <c r="B9" s="45" t="s">
        <v>109</v>
      </c>
      <c r="C9" s="45" t="s">
        <v>21</v>
      </c>
      <c r="D9" s="48">
        <v>2380000</v>
      </c>
      <c r="E9" s="48"/>
    </row>
    <row r="10" spans="1:5" s="56" customFormat="1" x14ac:dyDescent="0.25">
      <c r="A10" s="57">
        <v>43040</v>
      </c>
      <c r="B10" s="45" t="s">
        <v>110</v>
      </c>
      <c r="C10" s="45" t="s">
        <v>14</v>
      </c>
      <c r="D10" s="48">
        <v>77112000</v>
      </c>
      <c r="E10" s="48"/>
    </row>
    <row r="11" spans="1:5" s="56" customFormat="1" x14ac:dyDescent="0.25">
      <c r="A11" s="57">
        <v>43040</v>
      </c>
      <c r="B11" s="45" t="s">
        <v>61</v>
      </c>
      <c r="C11" s="45" t="s">
        <v>62</v>
      </c>
      <c r="D11" s="48"/>
      <c r="E11" s="48">
        <v>1384752</v>
      </c>
    </row>
    <row r="12" spans="1:5" s="56" customFormat="1" x14ac:dyDescent="0.25">
      <c r="A12" s="57">
        <v>43040</v>
      </c>
      <c r="B12" s="45" t="s">
        <v>63</v>
      </c>
      <c r="C12" s="45" t="s">
        <v>113</v>
      </c>
      <c r="D12" s="48"/>
      <c r="E12" s="48">
        <v>3608557</v>
      </c>
    </row>
    <row r="13" spans="1:5" s="56" customFormat="1" x14ac:dyDescent="0.25">
      <c r="A13" s="57">
        <v>43040</v>
      </c>
      <c r="B13" s="45" t="s">
        <v>65</v>
      </c>
      <c r="C13" s="45" t="s">
        <v>38</v>
      </c>
      <c r="D13" s="48"/>
      <c r="E13" s="48">
        <v>1016640000</v>
      </c>
    </row>
    <row r="14" spans="1:5" s="56" customFormat="1" x14ac:dyDescent="0.25">
      <c r="A14" s="57">
        <v>43041</v>
      </c>
      <c r="B14" s="45" t="s">
        <v>67</v>
      </c>
      <c r="C14" s="45" t="s">
        <v>39</v>
      </c>
      <c r="D14" s="48"/>
      <c r="E14" s="48">
        <v>2250920</v>
      </c>
    </row>
    <row r="15" spans="1:5" s="56" customFormat="1" x14ac:dyDescent="0.25">
      <c r="A15" s="57">
        <v>43040</v>
      </c>
      <c r="B15" s="45" t="s">
        <v>67</v>
      </c>
      <c r="C15" s="45" t="s">
        <v>14</v>
      </c>
      <c r="D15" s="48"/>
      <c r="E15" s="48">
        <v>72929808</v>
      </c>
    </row>
    <row r="16" spans="1:5" s="56" customFormat="1" x14ac:dyDescent="0.25">
      <c r="A16" s="45"/>
      <c r="B16" s="45"/>
      <c r="C16" s="45" t="s">
        <v>12</v>
      </c>
      <c r="D16" s="48">
        <f>SUM(D6:D15)</f>
        <v>1155619139</v>
      </c>
      <c r="E16" s="48">
        <f>SUM(E6:E15)</f>
        <v>1096814037</v>
      </c>
    </row>
    <row r="17" spans="1:5" s="56" customFormat="1" x14ac:dyDescent="0.25">
      <c r="A17" s="44"/>
      <c r="B17" s="44"/>
      <c r="C17" s="45" t="s">
        <v>73</v>
      </c>
      <c r="D17" s="48">
        <f>D16-E16</f>
        <v>58805102</v>
      </c>
      <c r="E17" s="45"/>
    </row>
    <row r="18" spans="1:5" s="56" customFormat="1" x14ac:dyDescent="0.25">
      <c r="A18" s="44" t="s">
        <v>11</v>
      </c>
      <c r="B18" s="44">
        <v>1305</v>
      </c>
      <c r="C18" s="44"/>
      <c r="D18" s="44"/>
      <c r="E18" s="44"/>
    </row>
    <row r="19" spans="1:5" s="56" customFormat="1" x14ac:dyDescent="0.25">
      <c r="A19" s="44"/>
      <c r="B19" s="44"/>
      <c r="C19" s="44"/>
      <c r="D19" s="44"/>
      <c r="E19" s="44"/>
    </row>
    <row r="20" spans="1:5" s="56" customFormat="1" x14ac:dyDescent="0.25">
      <c r="A20" s="45" t="s">
        <v>70</v>
      </c>
      <c r="B20" s="45" t="s">
        <v>3</v>
      </c>
      <c r="C20" s="45" t="s">
        <v>71</v>
      </c>
      <c r="D20" s="45" t="s">
        <v>5</v>
      </c>
      <c r="E20" s="45" t="s">
        <v>6</v>
      </c>
    </row>
    <row r="21" spans="1:5" s="56" customFormat="1" x14ac:dyDescent="0.25">
      <c r="A21" s="57">
        <v>43040</v>
      </c>
      <c r="B21" s="45" t="s">
        <v>111</v>
      </c>
      <c r="C21" s="45" t="s">
        <v>62</v>
      </c>
      <c r="D21" s="48">
        <v>1428000</v>
      </c>
      <c r="E21" s="48"/>
    </row>
    <row r="22" spans="1:5" s="56" customFormat="1" x14ac:dyDescent="0.25">
      <c r="A22" s="57">
        <v>43040</v>
      </c>
      <c r="B22" s="45" t="s">
        <v>111</v>
      </c>
      <c r="C22" s="45" t="s">
        <v>62</v>
      </c>
      <c r="D22" s="48"/>
      <c r="E22" s="48">
        <v>1428000</v>
      </c>
    </row>
    <row r="23" spans="1:5" s="56" customFormat="1" x14ac:dyDescent="0.25">
      <c r="A23" s="57">
        <v>43040</v>
      </c>
      <c r="B23" s="45" t="s">
        <v>112</v>
      </c>
      <c r="C23" s="45" t="s">
        <v>113</v>
      </c>
      <c r="D23" s="48">
        <v>3699139</v>
      </c>
      <c r="E23" s="48"/>
    </row>
    <row r="24" spans="1:5" s="56" customFormat="1" x14ac:dyDescent="0.25">
      <c r="A24" s="57">
        <v>43040</v>
      </c>
      <c r="B24" s="45" t="s">
        <v>112</v>
      </c>
      <c r="C24" s="45" t="s">
        <v>113</v>
      </c>
      <c r="D24" s="48"/>
      <c r="E24" s="48">
        <v>3699139</v>
      </c>
    </row>
    <row r="25" spans="1:5" s="56" customFormat="1" x14ac:dyDescent="0.25">
      <c r="A25" s="57">
        <v>43040</v>
      </c>
      <c r="B25" s="45" t="s">
        <v>114</v>
      </c>
      <c r="C25" s="45" t="s">
        <v>38</v>
      </c>
      <c r="D25" s="48">
        <v>1071000000</v>
      </c>
      <c r="E25" s="48"/>
    </row>
    <row r="26" spans="1:5" s="56" customFormat="1" x14ac:dyDescent="0.25">
      <c r="A26" s="57">
        <v>43040</v>
      </c>
      <c r="B26" s="45" t="s">
        <v>114</v>
      </c>
      <c r="C26" s="45" t="s">
        <v>38</v>
      </c>
      <c r="D26" s="48"/>
      <c r="E26" s="48">
        <v>1071000000</v>
      </c>
    </row>
    <row r="27" spans="1:5" s="56" customFormat="1" x14ac:dyDescent="0.25">
      <c r="A27" s="57">
        <v>43040</v>
      </c>
      <c r="B27" s="45" t="s">
        <v>115</v>
      </c>
      <c r="C27" s="45" t="s">
        <v>21</v>
      </c>
      <c r="D27" s="48">
        <v>2380000</v>
      </c>
      <c r="E27" s="48"/>
    </row>
    <row r="28" spans="1:5" x14ac:dyDescent="0.25">
      <c r="A28" s="57">
        <v>43040</v>
      </c>
      <c r="B28" s="45" t="s">
        <v>115</v>
      </c>
      <c r="C28" s="45" t="s">
        <v>21</v>
      </c>
      <c r="D28" s="48"/>
      <c r="E28" s="48">
        <v>2380000</v>
      </c>
    </row>
    <row r="29" spans="1:5" s="56" customFormat="1" x14ac:dyDescent="0.25">
      <c r="A29" s="57">
        <v>43040</v>
      </c>
      <c r="B29" s="45" t="s">
        <v>116</v>
      </c>
      <c r="C29" s="45" t="s">
        <v>14</v>
      </c>
      <c r="D29" s="48">
        <v>77112000</v>
      </c>
      <c r="E29" s="48"/>
    </row>
    <row r="30" spans="1:5" s="56" customFormat="1" x14ac:dyDescent="0.25">
      <c r="A30" s="57">
        <v>43041</v>
      </c>
      <c r="B30" s="45" t="s">
        <v>122</v>
      </c>
      <c r="C30" s="45" t="s">
        <v>14</v>
      </c>
      <c r="D30" s="48"/>
      <c r="E30" s="48">
        <v>77112000</v>
      </c>
    </row>
    <row r="31" spans="1:5" s="56" customFormat="1" x14ac:dyDescent="0.25">
      <c r="A31" s="57">
        <v>43040</v>
      </c>
      <c r="B31" s="45" t="s">
        <v>117</v>
      </c>
      <c r="C31" s="45" t="s">
        <v>62</v>
      </c>
      <c r="D31" s="48"/>
      <c r="E31" s="48">
        <v>1990275</v>
      </c>
    </row>
    <row r="32" spans="1:5" s="56" customFormat="1" x14ac:dyDescent="0.25">
      <c r="A32" s="57">
        <v>43040</v>
      </c>
      <c r="B32" s="45" t="s">
        <v>118</v>
      </c>
      <c r="C32" s="45" t="s">
        <v>14</v>
      </c>
      <c r="D32" s="48"/>
      <c r="E32" s="48">
        <v>1990275</v>
      </c>
    </row>
    <row r="33" spans="1:5" s="56" customFormat="1" x14ac:dyDescent="0.25">
      <c r="A33" s="57">
        <v>43040</v>
      </c>
      <c r="B33" s="45" t="s">
        <v>119</v>
      </c>
      <c r="C33" s="45" t="s">
        <v>38</v>
      </c>
      <c r="D33" s="48"/>
      <c r="E33" s="48">
        <v>1990275</v>
      </c>
    </row>
    <row r="34" spans="1:5" s="56" customFormat="1" x14ac:dyDescent="0.25">
      <c r="A34" s="57">
        <v>43040</v>
      </c>
      <c r="B34" s="45" t="s">
        <v>120</v>
      </c>
      <c r="C34" s="45" t="s">
        <v>21</v>
      </c>
      <c r="D34" s="48"/>
      <c r="E34" s="48">
        <v>1990275</v>
      </c>
    </row>
    <row r="35" spans="1:5" x14ac:dyDescent="0.25">
      <c r="A35" s="57">
        <v>43040</v>
      </c>
      <c r="B35" s="45" t="s">
        <v>121</v>
      </c>
      <c r="C35" s="45" t="s">
        <v>113</v>
      </c>
      <c r="D35" s="48"/>
      <c r="E35" s="48">
        <v>1990275</v>
      </c>
    </row>
    <row r="36" spans="1:5" x14ac:dyDescent="0.25">
      <c r="A36" s="45"/>
      <c r="B36" s="45"/>
      <c r="C36" s="45" t="s">
        <v>15</v>
      </c>
      <c r="D36" s="48">
        <f>SUM(D21:D35)</f>
        <v>1155619139</v>
      </c>
      <c r="E36" s="48">
        <f>SUM(E21:E35)</f>
        <v>1165570514</v>
      </c>
    </row>
    <row r="37" spans="1:5" x14ac:dyDescent="0.25">
      <c r="A37" s="44"/>
      <c r="B37" s="44"/>
      <c r="C37" s="45" t="s">
        <v>73</v>
      </c>
      <c r="D37" s="48"/>
      <c r="E37" s="48">
        <f>E36-D36</f>
        <v>9951375</v>
      </c>
    </row>
    <row r="38" spans="1:5" x14ac:dyDescent="0.25">
      <c r="A38" s="44">
        <v>135515</v>
      </c>
      <c r="B38" s="44" t="s">
        <v>84</v>
      </c>
      <c r="C38" s="44"/>
      <c r="D38" s="44"/>
      <c r="E38" s="44"/>
    </row>
    <row r="39" spans="1:5" x14ac:dyDescent="0.25">
      <c r="A39" s="44"/>
      <c r="B39" s="44"/>
      <c r="C39" s="44"/>
      <c r="D39" s="44"/>
      <c r="E39" s="44"/>
    </row>
    <row r="40" spans="1:5" x14ac:dyDescent="0.25">
      <c r="A40" s="45" t="s">
        <v>70</v>
      </c>
      <c r="B40" s="45" t="s">
        <v>3</v>
      </c>
      <c r="C40" s="45" t="s">
        <v>71</v>
      </c>
      <c r="D40" s="45" t="s">
        <v>5</v>
      </c>
      <c r="E40" s="45" t="s">
        <v>6</v>
      </c>
    </row>
    <row r="41" spans="1:5" x14ac:dyDescent="0.25">
      <c r="A41" s="45" t="s">
        <v>72</v>
      </c>
      <c r="B41" s="45" t="s">
        <v>41</v>
      </c>
      <c r="C41" s="45" t="s">
        <v>18</v>
      </c>
      <c r="D41" s="48">
        <v>41813</v>
      </c>
      <c r="E41" s="48"/>
    </row>
    <row r="42" spans="1:5" x14ac:dyDescent="0.25">
      <c r="A42" s="45" t="s">
        <v>85</v>
      </c>
      <c r="B42" s="45" t="s">
        <v>42</v>
      </c>
      <c r="C42" s="45" t="s">
        <v>22</v>
      </c>
      <c r="D42" s="48">
        <v>0</v>
      </c>
      <c r="E42" s="48"/>
    </row>
    <row r="43" spans="1:5" x14ac:dyDescent="0.25">
      <c r="A43" s="45" t="s">
        <v>86</v>
      </c>
      <c r="B43" s="45" t="s">
        <v>8</v>
      </c>
      <c r="C43" s="45" t="s">
        <v>24</v>
      </c>
      <c r="D43" s="48">
        <v>0</v>
      </c>
      <c r="E43" s="48"/>
    </row>
    <row r="44" spans="1:5" x14ac:dyDescent="0.25">
      <c r="A44" s="45" t="s">
        <v>87</v>
      </c>
      <c r="B44" s="45" t="s">
        <v>44</v>
      </c>
      <c r="C44" s="45" t="s">
        <v>21</v>
      </c>
      <c r="D44" s="48">
        <v>0</v>
      </c>
      <c r="E44" s="48"/>
    </row>
    <row r="45" spans="1:5" x14ac:dyDescent="0.25">
      <c r="A45" s="45" t="s">
        <v>88</v>
      </c>
      <c r="B45" s="45" t="s">
        <v>46</v>
      </c>
      <c r="C45" s="45" t="s">
        <v>14</v>
      </c>
      <c r="D45" s="48">
        <v>0</v>
      </c>
      <c r="E45" s="48"/>
    </row>
    <row r="46" spans="1:5" x14ac:dyDescent="0.25">
      <c r="A46" s="45"/>
      <c r="B46" s="45"/>
      <c r="C46" s="45" t="s">
        <v>73</v>
      </c>
      <c r="D46" s="48">
        <v>41813</v>
      </c>
      <c r="E46" s="48"/>
    </row>
    <row r="47" spans="1:5" x14ac:dyDescent="0.25">
      <c r="A47" s="46"/>
      <c r="B47" s="46"/>
      <c r="C47" s="46"/>
      <c r="D47" s="49"/>
      <c r="E47" s="49"/>
    </row>
    <row r="48" spans="1:5" x14ac:dyDescent="0.25">
      <c r="A48" s="46">
        <v>135517</v>
      </c>
      <c r="B48" s="46" t="s">
        <v>90</v>
      </c>
      <c r="C48" s="46"/>
      <c r="D48" s="49"/>
      <c r="E48" s="49"/>
    </row>
    <row r="49" spans="1:5" x14ac:dyDescent="0.25">
      <c r="A49" s="46"/>
      <c r="B49" s="46"/>
      <c r="C49" s="46"/>
      <c r="D49" s="49"/>
      <c r="E49" s="49"/>
    </row>
    <row r="50" spans="1:5" x14ac:dyDescent="0.25">
      <c r="A50" s="45" t="s">
        <v>70</v>
      </c>
      <c r="B50" s="45" t="s">
        <v>3</v>
      </c>
      <c r="C50" s="45" t="s">
        <v>71</v>
      </c>
      <c r="D50" s="48" t="s">
        <v>5</v>
      </c>
      <c r="E50" s="48" t="s">
        <v>6</v>
      </c>
    </row>
    <row r="51" spans="1:5" x14ac:dyDescent="0.25">
      <c r="A51" s="45" t="s">
        <v>91</v>
      </c>
      <c r="B51" s="45" t="s">
        <v>27</v>
      </c>
      <c r="C51" s="45" t="s">
        <v>18</v>
      </c>
      <c r="D51" s="48">
        <v>0</v>
      </c>
      <c r="E51" s="48"/>
    </row>
    <row r="52" spans="1:5" x14ac:dyDescent="0.25">
      <c r="A52" s="45" t="s">
        <v>91</v>
      </c>
      <c r="B52" s="45" t="s">
        <v>92</v>
      </c>
      <c r="C52" s="45" t="s">
        <v>14</v>
      </c>
      <c r="D52" s="48">
        <v>0</v>
      </c>
      <c r="E52" s="48"/>
    </row>
    <row r="53" spans="1:5" x14ac:dyDescent="0.25">
      <c r="A53" s="45" t="s">
        <v>91</v>
      </c>
      <c r="B53" s="45" t="s">
        <v>93</v>
      </c>
      <c r="C53" s="45" t="s">
        <v>94</v>
      </c>
      <c r="D53" s="48">
        <v>0</v>
      </c>
      <c r="E53" s="48"/>
    </row>
    <row r="54" spans="1:5" x14ac:dyDescent="0.25">
      <c r="A54" s="45" t="s">
        <v>91</v>
      </c>
      <c r="B54" s="45" t="s">
        <v>95</v>
      </c>
      <c r="C54" s="45" t="s">
        <v>96</v>
      </c>
      <c r="D54" s="48">
        <v>0</v>
      </c>
      <c r="E54" s="48"/>
    </row>
    <row r="55" spans="1:5" x14ac:dyDescent="0.25">
      <c r="A55" s="45" t="s">
        <v>91</v>
      </c>
      <c r="B55" s="45" t="s">
        <v>97</v>
      </c>
      <c r="C55" s="45" t="s">
        <v>33</v>
      </c>
      <c r="D55" s="48">
        <v>0</v>
      </c>
      <c r="E55" s="48"/>
    </row>
    <row r="56" spans="1:5" x14ac:dyDescent="0.25">
      <c r="A56" s="45"/>
      <c r="B56" s="45"/>
      <c r="C56" s="45" t="s">
        <v>73</v>
      </c>
      <c r="D56" s="48">
        <v>0</v>
      </c>
      <c r="E56" s="48"/>
    </row>
    <row r="57" spans="1:5" x14ac:dyDescent="0.25">
      <c r="A57" s="41"/>
      <c r="B57" s="41"/>
      <c r="C57" s="41"/>
      <c r="D57" s="50"/>
      <c r="E57" s="50"/>
    </row>
    <row r="58" spans="1:5" x14ac:dyDescent="0.25">
      <c r="A58" s="41">
        <v>135518</v>
      </c>
      <c r="B58" s="41" t="s">
        <v>89</v>
      </c>
      <c r="C58" s="41"/>
      <c r="D58" s="50"/>
      <c r="E58" s="50"/>
    </row>
    <row r="59" spans="1:5" x14ac:dyDescent="0.25">
      <c r="A59" s="41"/>
      <c r="B59" s="41"/>
      <c r="C59" s="41"/>
      <c r="D59" s="50"/>
      <c r="E59" s="50"/>
    </row>
    <row r="60" spans="1:5" x14ac:dyDescent="0.25">
      <c r="A60" s="45" t="s">
        <v>70</v>
      </c>
      <c r="B60" s="45" t="s">
        <v>3</v>
      </c>
      <c r="C60" s="45" t="s">
        <v>71</v>
      </c>
      <c r="D60" s="48" t="s">
        <v>5</v>
      </c>
      <c r="E60" s="48" t="s">
        <v>6</v>
      </c>
    </row>
    <row r="61" spans="1:5" x14ac:dyDescent="0.25">
      <c r="A61" s="45" t="s">
        <v>72</v>
      </c>
      <c r="B61" s="45" t="s">
        <v>41</v>
      </c>
      <c r="C61" s="45" t="s">
        <v>18</v>
      </c>
      <c r="D61" s="48">
        <v>0</v>
      </c>
      <c r="E61" s="48"/>
    </row>
    <row r="62" spans="1:5" x14ac:dyDescent="0.25">
      <c r="A62" s="45" t="s">
        <v>85</v>
      </c>
      <c r="B62" s="45" t="s">
        <v>42</v>
      </c>
      <c r="C62" s="45" t="s">
        <v>22</v>
      </c>
      <c r="D62" s="48">
        <v>0</v>
      </c>
      <c r="E62" s="48"/>
    </row>
    <row r="63" spans="1:5" x14ac:dyDescent="0.25">
      <c r="A63" s="45" t="s">
        <v>86</v>
      </c>
      <c r="B63" s="45" t="s">
        <v>8</v>
      </c>
      <c r="C63" s="45" t="s">
        <v>24</v>
      </c>
      <c r="D63" s="48">
        <v>0</v>
      </c>
      <c r="E63" s="48"/>
    </row>
    <row r="64" spans="1:5" x14ac:dyDescent="0.25">
      <c r="A64" s="45" t="s">
        <v>87</v>
      </c>
      <c r="B64" s="45" t="s">
        <v>44</v>
      </c>
      <c r="C64" s="45" t="s">
        <v>21</v>
      </c>
      <c r="D64" s="48">
        <v>0</v>
      </c>
      <c r="E64" s="48"/>
    </row>
    <row r="65" spans="1:5" x14ac:dyDescent="0.25">
      <c r="A65" s="45" t="s">
        <v>88</v>
      </c>
      <c r="B65" s="45" t="s">
        <v>46</v>
      </c>
      <c r="C65" s="45" t="s">
        <v>14</v>
      </c>
      <c r="D65" s="48">
        <v>0</v>
      </c>
      <c r="E65" s="48"/>
    </row>
    <row r="66" spans="1:5" x14ac:dyDescent="0.25">
      <c r="A66" s="45"/>
      <c r="B66" s="45"/>
      <c r="C66" s="45" t="s">
        <v>73</v>
      </c>
      <c r="D66" s="48">
        <v>0</v>
      </c>
      <c r="E66" s="48"/>
    </row>
    <row r="67" spans="1:5" x14ac:dyDescent="0.25">
      <c r="A67" s="46"/>
      <c r="B67" s="46"/>
      <c r="C67" s="46"/>
      <c r="D67" s="49"/>
      <c r="E67" s="49"/>
    </row>
    <row r="68" spans="1:5" x14ac:dyDescent="0.25">
      <c r="A68" s="46" t="s">
        <v>98</v>
      </c>
      <c r="B68" s="46">
        <v>2205</v>
      </c>
      <c r="C68" s="46" t="s">
        <v>59</v>
      </c>
      <c r="D68" s="49"/>
      <c r="E68" s="49"/>
    </row>
    <row r="69" spans="1:5" x14ac:dyDescent="0.25">
      <c r="A69" s="46"/>
      <c r="B69" s="46"/>
      <c r="C69" s="46"/>
      <c r="D69" s="49"/>
      <c r="E69" s="49"/>
    </row>
    <row r="70" spans="1:5" x14ac:dyDescent="0.25">
      <c r="A70" s="45" t="s">
        <v>70</v>
      </c>
      <c r="B70" s="45" t="s">
        <v>3</v>
      </c>
      <c r="C70" s="45" t="s">
        <v>71</v>
      </c>
      <c r="D70" s="48" t="s">
        <v>5</v>
      </c>
      <c r="E70" s="48" t="s">
        <v>6</v>
      </c>
    </row>
    <row r="71" spans="1:5" x14ac:dyDescent="0.25">
      <c r="A71" s="45" t="s">
        <v>72</v>
      </c>
      <c r="B71" s="45" t="s">
        <v>61</v>
      </c>
      <c r="C71" s="45" t="s">
        <v>62</v>
      </c>
      <c r="D71" s="48">
        <v>1384752</v>
      </c>
      <c r="E71" s="48"/>
    </row>
    <row r="72" spans="1:5" x14ac:dyDescent="0.25">
      <c r="A72" s="45" t="s">
        <v>72</v>
      </c>
      <c r="B72" s="45" t="s">
        <v>63</v>
      </c>
      <c r="C72" s="45" t="s">
        <v>64</v>
      </c>
      <c r="D72" s="48">
        <v>3608557</v>
      </c>
      <c r="E72" s="48"/>
    </row>
    <row r="73" spans="1:5" x14ac:dyDescent="0.25">
      <c r="A73" s="45" t="s">
        <v>72</v>
      </c>
      <c r="B73" s="45" t="s">
        <v>65</v>
      </c>
      <c r="C73" s="45" t="s">
        <v>56</v>
      </c>
      <c r="D73" s="48">
        <v>1016640000</v>
      </c>
      <c r="E73" s="48"/>
    </row>
    <row r="74" spans="1:5" x14ac:dyDescent="0.25">
      <c r="A74" s="45" t="s">
        <v>72</v>
      </c>
      <c r="B74" s="45" t="s">
        <v>66</v>
      </c>
      <c r="C74" s="45" t="s">
        <v>57</v>
      </c>
      <c r="D74" s="48">
        <v>2250920</v>
      </c>
      <c r="E74" s="48"/>
    </row>
    <row r="75" spans="1:5" x14ac:dyDescent="0.25">
      <c r="A75" s="45" t="s">
        <v>72</v>
      </c>
      <c r="B75" s="45" t="s">
        <v>67</v>
      </c>
      <c r="C75" s="45" t="s">
        <v>68</v>
      </c>
      <c r="D75" s="48">
        <v>72929808</v>
      </c>
      <c r="E75" s="48"/>
    </row>
    <row r="76" spans="1:5" x14ac:dyDescent="0.25">
      <c r="A76" s="45" t="s">
        <v>72</v>
      </c>
      <c r="B76" s="45"/>
      <c r="C76" s="45" t="s">
        <v>73</v>
      </c>
      <c r="D76" s="48">
        <f>SUM(D71:D75)</f>
        <v>1096814037</v>
      </c>
      <c r="E76" s="48">
        <v>0</v>
      </c>
    </row>
    <row r="77" spans="1:5" x14ac:dyDescent="0.25">
      <c r="A77" s="46"/>
      <c r="B77" s="46"/>
      <c r="C77" s="46"/>
      <c r="D77" s="49"/>
      <c r="E77" s="49"/>
    </row>
    <row r="78" spans="1:5" x14ac:dyDescent="0.25">
      <c r="A78" s="46">
        <v>2335</v>
      </c>
      <c r="B78" s="46" t="s">
        <v>54</v>
      </c>
      <c r="C78" s="46"/>
      <c r="D78" s="49"/>
      <c r="E78" s="49"/>
    </row>
    <row r="79" spans="1:5" x14ac:dyDescent="0.25">
      <c r="A79" s="46"/>
      <c r="B79" s="46"/>
      <c r="C79" s="46"/>
      <c r="D79" s="49"/>
      <c r="E79" s="49"/>
    </row>
    <row r="80" spans="1:5" x14ac:dyDescent="0.25">
      <c r="A80" s="45" t="s">
        <v>70</v>
      </c>
      <c r="B80" s="45" t="s">
        <v>3</v>
      </c>
      <c r="C80" s="45" t="s">
        <v>71</v>
      </c>
      <c r="D80" s="48" t="s">
        <v>5</v>
      </c>
      <c r="E80" s="48" t="s">
        <v>6</v>
      </c>
    </row>
    <row r="81" spans="1:5" x14ac:dyDescent="0.25">
      <c r="A81" s="45" t="s">
        <v>72</v>
      </c>
      <c r="B81" s="45" t="s">
        <v>49</v>
      </c>
      <c r="C81" s="45" t="s">
        <v>50</v>
      </c>
      <c r="D81" s="48"/>
      <c r="E81" s="48">
        <v>1384752</v>
      </c>
    </row>
    <row r="82" spans="1:5" x14ac:dyDescent="0.25">
      <c r="A82" s="45" t="s">
        <v>72</v>
      </c>
      <c r="B82" s="45" t="s">
        <v>49</v>
      </c>
      <c r="C82" s="45" t="s">
        <v>22</v>
      </c>
      <c r="D82" s="48"/>
      <c r="E82" s="48">
        <v>3587107.9391999999</v>
      </c>
    </row>
    <row r="83" spans="1:5" x14ac:dyDescent="0.25">
      <c r="A83" s="45" t="s">
        <v>72</v>
      </c>
      <c r="B83" s="45" t="s">
        <v>49</v>
      </c>
      <c r="C83" s="45" t="s">
        <v>56</v>
      </c>
      <c r="D83" s="48"/>
      <c r="E83" s="48">
        <v>1016640000</v>
      </c>
    </row>
    <row r="84" spans="1:5" x14ac:dyDescent="0.25">
      <c r="A84" s="45" t="s">
        <v>72</v>
      </c>
      <c r="B84" s="45" t="s">
        <v>49</v>
      </c>
      <c r="C84" s="45" t="s">
        <v>57</v>
      </c>
      <c r="D84" s="48"/>
      <c r="E84" s="48">
        <v>2250920</v>
      </c>
    </row>
    <row r="85" spans="1:5" x14ac:dyDescent="0.25">
      <c r="A85" s="45" t="s">
        <v>72</v>
      </c>
      <c r="B85" s="45" t="s">
        <v>49</v>
      </c>
      <c r="C85" s="45" t="s">
        <v>58</v>
      </c>
      <c r="D85" s="48"/>
      <c r="E85" s="48">
        <v>72929808</v>
      </c>
    </row>
    <row r="86" spans="1:5" x14ac:dyDescent="0.25">
      <c r="A86" s="45"/>
      <c r="B86" s="45"/>
      <c r="C86" s="45" t="s">
        <v>73</v>
      </c>
      <c r="D86" s="48">
        <v>0</v>
      </c>
      <c r="E86" s="48">
        <f>SUM(E81:E85)</f>
        <v>1096792587.9391999</v>
      </c>
    </row>
    <row r="87" spans="1:5" x14ac:dyDescent="0.25">
      <c r="A87" s="46"/>
      <c r="B87" s="46"/>
      <c r="C87" s="46"/>
      <c r="D87" s="49"/>
      <c r="E87" s="49"/>
    </row>
    <row r="88" spans="1:5" x14ac:dyDescent="0.25">
      <c r="A88" t="s">
        <v>83</v>
      </c>
      <c r="B88" s="43">
        <v>2365</v>
      </c>
      <c r="D88" s="51"/>
      <c r="E88" s="51"/>
    </row>
    <row r="89" spans="1:5" x14ac:dyDescent="0.25">
      <c r="D89" s="51"/>
      <c r="E89" s="51"/>
    </row>
    <row r="90" spans="1:5" x14ac:dyDescent="0.25">
      <c r="A90" s="40" t="s">
        <v>70</v>
      </c>
      <c r="B90" s="40" t="s">
        <v>3</v>
      </c>
      <c r="C90" s="40" t="s">
        <v>71</v>
      </c>
      <c r="D90" s="52" t="s">
        <v>5</v>
      </c>
      <c r="E90" s="52" t="s">
        <v>6</v>
      </c>
    </row>
    <row r="91" spans="1:5" x14ac:dyDescent="0.25">
      <c r="A91" s="40" t="s">
        <v>72</v>
      </c>
      <c r="B91" s="40" t="s">
        <v>49</v>
      </c>
      <c r="C91" t="s">
        <v>50</v>
      </c>
      <c r="D91" s="53"/>
      <c r="E91" s="53">
        <f>+'CONMPROBANTE DE DIARIO '!F112</f>
        <v>30000</v>
      </c>
    </row>
    <row r="92" spans="1:5" x14ac:dyDescent="0.25">
      <c r="A92" s="40" t="s">
        <v>72</v>
      </c>
      <c r="B92" s="40" t="s">
        <v>49</v>
      </c>
      <c r="C92" s="42" t="s">
        <v>22</v>
      </c>
      <c r="D92" s="53"/>
      <c r="E92" s="53">
        <f>+'CONMPROBANTE DE DIARIO '!F120</f>
        <v>77713</v>
      </c>
    </row>
    <row r="93" spans="1:5" x14ac:dyDescent="0.25">
      <c r="A93" s="40" t="s">
        <v>72</v>
      </c>
      <c r="B93" s="40" t="s">
        <v>49</v>
      </c>
      <c r="C93" s="42" t="s">
        <v>56</v>
      </c>
      <c r="D93" s="53"/>
      <c r="E93" s="53">
        <f>+'CONMPROBANTE DE DIARIO '!F128</f>
        <v>22500000</v>
      </c>
    </row>
    <row r="94" spans="1:5" x14ac:dyDescent="0.25">
      <c r="A94" s="40" t="s">
        <v>72</v>
      </c>
      <c r="B94" s="40" t="s">
        <v>49</v>
      </c>
      <c r="C94" s="42" t="s">
        <v>57</v>
      </c>
      <c r="D94" s="53"/>
      <c r="E94" s="53">
        <f>+'CONMPROBANTE DE DIARIO '!F137</f>
        <v>50000</v>
      </c>
    </row>
    <row r="95" spans="1:5" x14ac:dyDescent="0.25">
      <c r="A95" s="40" t="s">
        <v>72</v>
      </c>
      <c r="B95" s="40" t="s">
        <v>49</v>
      </c>
      <c r="C95" s="42" t="s">
        <v>58</v>
      </c>
      <c r="D95" s="53"/>
      <c r="E95" s="53">
        <f>+'CONMPROBANTE DE DIARIO '!F146</f>
        <v>1620000</v>
      </c>
    </row>
    <row r="96" spans="1:5" x14ac:dyDescent="0.25">
      <c r="A96" s="40"/>
      <c r="B96" s="40"/>
      <c r="C96" s="40" t="s">
        <v>73</v>
      </c>
      <c r="D96" s="52">
        <f>SUM(D91:D95)</f>
        <v>0</v>
      </c>
      <c r="E96" s="52">
        <f>SUM(E91:E95)</f>
        <v>24277713</v>
      </c>
    </row>
    <row r="97" spans="1:5" x14ac:dyDescent="0.25">
      <c r="A97" s="2"/>
      <c r="B97" s="2"/>
      <c r="C97" s="2"/>
      <c r="D97" s="54"/>
      <c r="E97" s="54"/>
    </row>
    <row r="98" spans="1:5" x14ac:dyDescent="0.25">
      <c r="A98" s="2" t="s">
        <v>99</v>
      </c>
      <c r="B98" s="2">
        <v>2367</v>
      </c>
      <c r="C98" s="2" t="s">
        <v>90</v>
      </c>
      <c r="D98" s="54"/>
      <c r="E98" s="54"/>
    </row>
    <row r="99" spans="1:5" x14ac:dyDescent="0.25">
      <c r="A99" s="2"/>
      <c r="B99" s="2"/>
      <c r="C99" s="2"/>
      <c r="D99" s="54"/>
      <c r="E99" s="54"/>
    </row>
    <row r="100" spans="1:5" x14ac:dyDescent="0.25">
      <c r="A100" s="40" t="s">
        <v>70</v>
      </c>
      <c r="B100" s="40" t="s">
        <v>3</v>
      </c>
      <c r="C100" s="40" t="s">
        <v>71</v>
      </c>
      <c r="D100" s="52" t="s">
        <v>5</v>
      </c>
      <c r="E100" s="52" t="s">
        <v>6</v>
      </c>
    </row>
    <row r="101" spans="1:5" x14ac:dyDescent="0.25">
      <c r="A101" s="40" t="s">
        <v>72</v>
      </c>
      <c r="B101" s="40" t="s">
        <v>49</v>
      </c>
      <c r="C101" s="40" t="s">
        <v>56</v>
      </c>
      <c r="D101" s="52"/>
      <c r="E101" s="52">
        <v>25650000</v>
      </c>
    </row>
    <row r="102" spans="1:5" x14ac:dyDescent="0.25">
      <c r="A102" s="40" t="s">
        <v>72</v>
      </c>
      <c r="B102" s="40" t="s">
        <v>49</v>
      </c>
      <c r="C102" s="40" t="s">
        <v>57</v>
      </c>
      <c r="D102" s="52"/>
      <c r="E102" s="52">
        <v>57000</v>
      </c>
    </row>
    <row r="103" spans="1:5" x14ac:dyDescent="0.25">
      <c r="A103" s="40" t="s">
        <v>72</v>
      </c>
      <c r="B103" s="40" t="s">
        <v>49</v>
      </c>
      <c r="C103" s="40" t="s">
        <v>58</v>
      </c>
      <c r="D103" s="52"/>
      <c r="E103" s="52">
        <v>1846800</v>
      </c>
    </row>
    <row r="104" spans="1:5" x14ac:dyDescent="0.25">
      <c r="A104" s="40" t="s">
        <v>72</v>
      </c>
      <c r="B104" s="40"/>
      <c r="C104" s="40" t="s">
        <v>73</v>
      </c>
      <c r="D104" s="52">
        <v>0</v>
      </c>
      <c r="E104" s="52">
        <v>27553800</v>
      </c>
    </row>
    <row r="105" spans="1:5" x14ac:dyDescent="0.25">
      <c r="A105" s="2"/>
      <c r="B105" s="2"/>
      <c r="C105" s="2"/>
      <c r="D105" s="54"/>
      <c r="E105" s="54"/>
    </row>
    <row r="106" spans="1:5" x14ac:dyDescent="0.25">
      <c r="A106" t="s">
        <v>53</v>
      </c>
      <c r="B106">
        <v>2368</v>
      </c>
      <c r="D106" s="51"/>
      <c r="E106" s="51"/>
    </row>
    <row r="107" spans="1:5" x14ac:dyDescent="0.25">
      <c r="D107" s="51"/>
      <c r="E107" s="51"/>
    </row>
    <row r="108" spans="1:5" x14ac:dyDescent="0.25">
      <c r="A108" s="40" t="s">
        <v>70</v>
      </c>
      <c r="B108" s="40" t="s">
        <v>3</v>
      </c>
      <c r="C108" s="40" t="s">
        <v>71</v>
      </c>
      <c r="D108" s="52" t="s">
        <v>5</v>
      </c>
      <c r="E108" s="52" t="s">
        <v>6</v>
      </c>
    </row>
    <row r="109" spans="1:5" x14ac:dyDescent="0.25">
      <c r="A109" s="40" t="s">
        <v>72</v>
      </c>
      <c r="B109" s="40" t="s">
        <v>49</v>
      </c>
      <c r="C109" t="s">
        <v>50</v>
      </c>
      <c r="D109" s="53"/>
      <c r="E109" s="53">
        <f>+'CONMPROBANTE DE DIARIO '!F113</f>
        <v>13247.999999999998</v>
      </c>
    </row>
    <row r="110" spans="1:5" x14ac:dyDescent="0.25">
      <c r="A110" s="40" t="s">
        <v>72</v>
      </c>
      <c r="B110" s="40" t="s">
        <v>49</v>
      </c>
      <c r="C110" s="42" t="s">
        <v>22</v>
      </c>
      <c r="D110" s="53"/>
      <c r="E110" s="53">
        <f>+'CONMPROBANTE DE DIARIO '!F121</f>
        <v>34318.060799999999</v>
      </c>
    </row>
    <row r="111" spans="1:5" x14ac:dyDescent="0.25">
      <c r="A111" s="40" t="s">
        <v>72</v>
      </c>
      <c r="B111" s="40" t="s">
        <v>49</v>
      </c>
      <c r="C111" s="42" t="s">
        <v>56</v>
      </c>
      <c r="D111" s="53"/>
      <c r="E111" s="53">
        <f>+'CONMPROBANTE DE DIARIO '!F129</f>
        <v>6210000</v>
      </c>
    </row>
    <row r="112" spans="1:5" x14ac:dyDescent="0.25">
      <c r="A112" s="40" t="s">
        <v>72</v>
      </c>
      <c r="B112" s="40" t="s">
        <v>49</v>
      </c>
      <c r="C112" s="42" t="s">
        <v>57</v>
      </c>
      <c r="D112" s="53"/>
      <c r="E112" s="53">
        <f>+'CONMPROBANTE DE DIARIO '!F138</f>
        <v>22080</v>
      </c>
    </row>
    <row r="113" spans="1:5" x14ac:dyDescent="0.25">
      <c r="A113" s="40" t="s">
        <v>72</v>
      </c>
      <c r="B113" s="40" t="s">
        <v>49</v>
      </c>
      <c r="C113" s="42" t="s">
        <v>58</v>
      </c>
      <c r="D113" s="53"/>
      <c r="E113" s="53">
        <f>+'CONMPROBANTE DE DIARIO '!F147</f>
        <v>715392</v>
      </c>
    </row>
    <row r="114" spans="1:5" x14ac:dyDescent="0.25">
      <c r="A114" s="40"/>
      <c r="B114" s="40"/>
      <c r="C114" s="40" t="s">
        <v>73</v>
      </c>
      <c r="D114" s="52">
        <f>SUM(D109:D113)</f>
        <v>0</v>
      </c>
      <c r="E114" s="52">
        <f>SUM(E109:E113)</f>
        <v>6995038.0608000001</v>
      </c>
    </row>
    <row r="115" spans="1:5" x14ac:dyDescent="0.25">
      <c r="D115" s="51"/>
      <c r="E115" s="51"/>
    </row>
    <row r="116" spans="1:5" x14ac:dyDescent="0.25">
      <c r="A116" t="s">
        <v>51</v>
      </c>
      <c r="B116">
        <v>2408</v>
      </c>
      <c r="D116" s="51"/>
      <c r="E116" s="51"/>
    </row>
    <row r="117" spans="1:5" x14ac:dyDescent="0.25">
      <c r="D117" s="51"/>
      <c r="E117" s="51"/>
    </row>
    <row r="118" spans="1:5" x14ac:dyDescent="0.25">
      <c r="A118" s="40" t="s">
        <v>70</v>
      </c>
      <c r="B118" s="40" t="s">
        <v>3</v>
      </c>
      <c r="C118" s="40" t="s">
        <v>71</v>
      </c>
      <c r="D118" s="52" t="s">
        <v>5</v>
      </c>
      <c r="E118" s="52" t="s">
        <v>6</v>
      </c>
    </row>
    <row r="119" spans="1:5" x14ac:dyDescent="0.25">
      <c r="A119" s="40" t="s">
        <v>91</v>
      </c>
      <c r="B119" s="40" t="s">
        <v>49</v>
      </c>
      <c r="C119" s="40" t="s">
        <v>100</v>
      </c>
      <c r="D119" s="52">
        <v>228000</v>
      </c>
      <c r="E119" s="52"/>
    </row>
    <row r="120" spans="1:5" x14ac:dyDescent="0.25">
      <c r="A120" s="40" t="s">
        <v>91</v>
      </c>
      <c r="B120" s="40" t="s">
        <v>49</v>
      </c>
      <c r="C120" s="40" t="s">
        <v>33</v>
      </c>
      <c r="D120" s="52">
        <v>590619</v>
      </c>
      <c r="E120" s="52"/>
    </row>
    <row r="121" spans="1:5" x14ac:dyDescent="0.25">
      <c r="A121" s="40" t="s">
        <v>91</v>
      </c>
      <c r="B121" s="40" t="s">
        <v>49</v>
      </c>
      <c r="C121" s="40" t="s">
        <v>101</v>
      </c>
      <c r="D121" s="52">
        <v>171000000</v>
      </c>
      <c r="E121" s="52"/>
    </row>
    <row r="122" spans="1:5" x14ac:dyDescent="0.25">
      <c r="A122" s="40" t="s">
        <v>91</v>
      </c>
      <c r="B122" s="40" t="s">
        <v>49</v>
      </c>
      <c r="C122" s="40" t="s">
        <v>39</v>
      </c>
      <c r="D122" s="52">
        <v>380000</v>
      </c>
      <c r="E122" s="52"/>
    </row>
    <row r="123" spans="1:5" x14ac:dyDescent="0.25">
      <c r="A123" s="40" t="s">
        <v>91</v>
      </c>
      <c r="B123" s="40" t="s">
        <v>49</v>
      </c>
      <c r="C123" s="40" t="s">
        <v>58</v>
      </c>
      <c r="D123" s="52">
        <v>12312000</v>
      </c>
      <c r="E123" s="52"/>
    </row>
    <row r="124" spans="1:5" x14ac:dyDescent="0.25">
      <c r="A124" s="40" t="s">
        <v>91</v>
      </c>
      <c r="B124" s="40" t="s">
        <v>40</v>
      </c>
      <c r="C124" s="40" t="s">
        <v>100</v>
      </c>
      <c r="D124" s="52"/>
      <c r="E124" s="52">
        <v>228000</v>
      </c>
    </row>
    <row r="125" spans="1:5" x14ac:dyDescent="0.25">
      <c r="A125" s="40" t="s">
        <v>91</v>
      </c>
      <c r="B125" s="40" t="s">
        <v>42</v>
      </c>
      <c r="C125" s="40" t="s">
        <v>64</v>
      </c>
      <c r="D125" s="52"/>
      <c r="E125" s="52">
        <v>590619</v>
      </c>
    </row>
    <row r="126" spans="1:5" x14ac:dyDescent="0.25">
      <c r="A126" s="40" t="s">
        <v>91</v>
      </c>
      <c r="B126" s="40" t="s">
        <v>8</v>
      </c>
      <c r="C126" s="40" t="s">
        <v>94</v>
      </c>
      <c r="D126" s="52"/>
      <c r="E126" s="52">
        <v>171000000</v>
      </c>
    </row>
    <row r="127" spans="1:5" x14ac:dyDescent="0.25">
      <c r="A127" s="40" t="s">
        <v>91</v>
      </c>
      <c r="B127" s="40" t="s">
        <v>44</v>
      </c>
      <c r="C127" s="40" t="s">
        <v>39</v>
      </c>
      <c r="D127" s="52"/>
      <c r="E127" s="52">
        <v>380000</v>
      </c>
    </row>
    <row r="128" spans="1:5" x14ac:dyDescent="0.25">
      <c r="A128" s="40" t="s">
        <v>91</v>
      </c>
      <c r="B128" s="40" t="s">
        <v>46</v>
      </c>
      <c r="C128" s="40" t="s">
        <v>58</v>
      </c>
      <c r="D128" s="52"/>
      <c r="E128" s="52">
        <v>12312000</v>
      </c>
    </row>
    <row r="129" spans="1:10" x14ac:dyDescent="0.25">
      <c r="A129" s="40"/>
      <c r="B129" s="40"/>
      <c r="C129" s="47" t="s">
        <v>12</v>
      </c>
      <c r="D129" s="52">
        <f>SUM(D119:D128)</f>
        <v>184510619</v>
      </c>
      <c r="E129" s="52">
        <f>SUM(E119:E128)</f>
        <v>184510619</v>
      </c>
    </row>
    <row r="130" spans="1:10" x14ac:dyDescent="0.25">
      <c r="C130" s="47" t="s">
        <v>73</v>
      </c>
      <c r="D130" s="52">
        <v>0</v>
      </c>
      <c r="E130" s="51"/>
    </row>
    <row r="131" spans="1:10" x14ac:dyDescent="0.25">
      <c r="A131">
        <v>4135</v>
      </c>
      <c r="B131" t="s">
        <v>102</v>
      </c>
      <c r="D131" s="51"/>
      <c r="E131" s="51"/>
    </row>
    <row r="132" spans="1:10" x14ac:dyDescent="0.25">
      <c r="D132" s="51"/>
      <c r="E132" s="51"/>
    </row>
    <row r="133" spans="1:10" x14ac:dyDescent="0.25">
      <c r="A133" s="40" t="s">
        <v>70</v>
      </c>
      <c r="B133" s="40" t="s">
        <v>3</v>
      </c>
      <c r="C133" s="40" t="s">
        <v>71</v>
      </c>
      <c r="D133" s="52" t="s">
        <v>5</v>
      </c>
      <c r="E133" s="52" t="s">
        <v>6</v>
      </c>
      <c r="J133" t="s">
        <v>124</v>
      </c>
    </row>
    <row r="134" spans="1:10" x14ac:dyDescent="0.25">
      <c r="A134" s="40" t="s">
        <v>72</v>
      </c>
      <c r="B134" s="40" t="s">
        <v>41</v>
      </c>
      <c r="C134" s="40" t="s">
        <v>18</v>
      </c>
      <c r="D134" s="52"/>
      <c r="E134" s="52">
        <v>1200000</v>
      </c>
    </row>
    <row r="135" spans="1:10" x14ac:dyDescent="0.25">
      <c r="A135" s="40" t="s">
        <v>85</v>
      </c>
      <c r="B135" s="40" t="s">
        <v>42</v>
      </c>
      <c r="C135" s="40" t="s">
        <v>22</v>
      </c>
      <c r="D135" s="52"/>
      <c r="E135" s="52">
        <v>3108520</v>
      </c>
    </row>
    <row r="136" spans="1:10" x14ac:dyDescent="0.25">
      <c r="A136" s="40" t="s">
        <v>86</v>
      </c>
      <c r="B136" s="40" t="s">
        <v>8</v>
      </c>
      <c r="C136" s="40" t="s">
        <v>24</v>
      </c>
      <c r="D136" s="52"/>
      <c r="E136" s="52">
        <v>900000000</v>
      </c>
    </row>
    <row r="137" spans="1:10" x14ac:dyDescent="0.25">
      <c r="A137" s="40" t="s">
        <v>87</v>
      </c>
      <c r="B137" s="40" t="s">
        <v>44</v>
      </c>
      <c r="C137" s="40" t="s">
        <v>21</v>
      </c>
      <c r="D137" s="52"/>
      <c r="E137" s="52">
        <v>2000000</v>
      </c>
    </row>
    <row r="138" spans="1:10" x14ac:dyDescent="0.25">
      <c r="A138" s="40" t="s">
        <v>88</v>
      </c>
      <c r="B138" s="40" t="s">
        <v>46</v>
      </c>
      <c r="C138" s="40" t="s">
        <v>14</v>
      </c>
      <c r="D138" s="52"/>
      <c r="E138" s="52">
        <v>64800000</v>
      </c>
    </row>
    <row r="139" spans="1:10" x14ac:dyDescent="0.25">
      <c r="A139" s="40"/>
      <c r="B139" s="40"/>
      <c r="C139" s="40" t="s">
        <v>73</v>
      </c>
      <c r="D139" s="52"/>
      <c r="E139" s="52">
        <f>SUM(E134:E138)</f>
        <v>971108520</v>
      </c>
    </row>
    <row r="140" spans="1:10" x14ac:dyDescent="0.25">
      <c r="D140" s="51"/>
      <c r="E140" s="51"/>
    </row>
    <row r="141" spans="1:10" x14ac:dyDescent="0.25">
      <c r="A141" t="s">
        <v>103</v>
      </c>
      <c r="B141">
        <v>5140</v>
      </c>
      <c r="D141" s="51"/>
      <c r="E141" s="51"/>
    </row>
    <row r="142" spans="1:10" x14ac:dyDescent="0.25">
      <c r="D142" s="51"/>
      <c r="E142" s="51"/>
    </row>
    <row r="143" spans="1:10" x14ac:dyDescent="0.25">
      <c r="A143" s="40" t="s">
        <v>70</v>
      </c>
      <c r="B143" s="40" t="s">
        <v>3</v>
      </c>
      <c r="C143" s="40" t="s">
        <v>71</v>
      </c>
      <c r="D143" s="52" t="s">
        <v>5</v>
      </c>
      <c r="E143" s="52" t="s">
        <v>6</v>
      </c>
    </row>
    <row r="144" spans="1:10" x14ac:dyDescent="0.25">
      <c r="A144" s="40" t="s">
        <v>91</v>
      </c>
      <c r="B144" s="40" t="s">
        <v>49</v>
      </c>
      <c r="C144" s="40" t="s">
        <v>100</v>
      </c>
      <c r="D144" s="52">
        <v>1200000</v>
      </c>
      <c r="E144" s="52"/>
    </row>
    <row r="145" spans="1:5" x14ac:dyDescent="0.25">
      <c r="A145" s="40" t="s">
        <v>91</v>
      </c>
      <c r="B145" s="40" t="s">
        <v>49</v>
      </c>
      <c r="C145" s="40" t="s">
        <v>33</v>
      </c>
      <c r="D145" s="52">
        <v>3108520</v>
      </c>
      <c r="E145" s="52"/>
    </row>
    <row r="146" spans="1:5" x14ac:dyDescent="0.25">
      <c r="A146" s="40" t="s">
        <v>91</v>
      </c>
      <c r="B146" s="40" t="s">
        <v>49</v>
      </c>
      <c r="C146" s="40" t="s">
        <v>104</v>
      </c>
      <c r="D146" s="52">
        <v>900000000</v>
      </c>
      <c r="E146" s="52"/>
    </row>
    <row r="147" spans="1:5" x14ac:dyDescent="0.25">
      <c r="A147" s="40" t="s">
        <v>91</v>
      </c>
      <c r="B147" s="40" t="s">
        <v>49</v>
      </c>
      <c r="C147" s="40" t="s">
        <v>96</v>
      </c>
      <c r="D147" s="52">
        <v>2000000</v>
      </c>
      <c r="E147" s="52"/>
    </row>
    <row r="148" spans="1:5" x14ac:dyDescent="0.25">
      <c r="A148" s="40" t="s">
        <v>91</v>
      </c>
      <c r="B148" s="40" t="s">
        <v>49</v>
      </c>
      <c r="C148" s="40" t="s">
        <v>58</v>
      </c>
      <c r="D148" s="52">
        <v>64800000</v>
      </c>
      <c r="E148" s="52"/>
    </row>
    <row r="149" spans="1:5" x14ac:dyDescent="0.25">
      <c r="A149" s="40"/>
      <c r="B149" s="40"/>
      <c r="C149" s="40" t="s">
        <v>73</v>
      </c>
      <c r="D149" s="52">
        <f>SUM(D144:D148)</f>
        <v>971108520</v>
      </c>
      <c r="E149" s="52"/>
    </row>
  </sheetData>
  <mergeCells count="1">
    <mergeCell ref="A1:E1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G13" sqref="G13"/>
    </sheetView>
  </sheetViews>
  <sheetFormatPr baseColWidth="10" defaultRowHeight="15" x14ac:dyDescent="0.25"/>
  <cols>
    <col min="1" max="1" width="39.7109375" bestFit="1" customWidth="1"/>
    <col min="6" max="6" width="20" bestFit="1" customWidth="1"/>
    <col min="7" max="7" width="13.42578125" bestFit="1" customWidth="1"/>
    <col min="8" max="8" width="12.7109375" bestFit="1" customWidth="1"/>
  </cols>
  <sheetData>
    <row r="1" spans="1:8" x14ac:dyDescent="0.25">
      <c r="A1" t="s">
        <v>74</v>
      </c>
      <c r="C1" t="s">
        <v>78</v>
      </c>
      <c r="E1" t="s">
        <v>81</v>
      </c>
    </row>
    <row r="3" spans="1:8" x14ac:dyDescent="0.25">
      <c r="A3" t="s">
        <v>75</v>
      </c>
      <c r="F3" t="s">
        <v>76</v>
      </c>
    </row>
    <row r="4" spans="1:8" x14ac:dyDescent="0.25">
      <c r="A4" t="s">
        <v>123</v>
      </c>
      <c r="B4">
        <v>1110</v>
      </c>
      <c r="C4" s="51">
        <f>+'LIBROS AUXILIARES'!D17</f>
        <v>58805102</v>
      </c>
      <c r="F4" t="s">
        <v>59</v>
      </c>
      <c r="G4">
        <v>2205</v>
      </c>
      <c r="H4" s="51">
        <f>+'LIBROS AUXILIARES'!D76</f>
        <v>1096814037</v>
      </c>
    </row>
    <row r="5" spans="1:8" x14ac:dyDescent="0.25">
      <c r="A5" t="s">
        <v>11</v>
      </c>
      <c r="B5">
        <v>1305</v>
      </c>
      <c r="C5" s="51">
        <f>+'LIBROS AUXILIARES'!E37</f>
        <v>9951375</v>
      </c>
      <c r="F5" t="s">
        <v>54</v>
      </c>
      <c r="G5">
        <v>2335</v>
      </c>
      <c r="H5" s="51">
        <f>+'LIBROS AUXILIARES'!E86</f>
        <v>1096792587.9391999</v>
      </c>
    </row>
    <row r="6" spans="1:8" x14ac:dyDescent="0.25">
      <c r="A6" t="s">
        <v>84</v>
      </c>
      <c r="B6">
        <v>135515</v>
      </c>
      <c r="C6" s="51">
        <f>+'LIBROS AUXILIARES'!D46</f>
        <v>41813</v>
      </c>
      <c r="F6" t="s">
        <v>125</v>
      </c>
      <c r="G6">
        <v>2365</v>
      </c>
      <c r="H6" s="51">
        <f>+'LIBROS AUXILIARES'!E96</f>
        <v>24277713</v>
      </c>
    </row>
    <row r="7" spans="1:8" x14ac:dyDescent="0.25">
      <c r="A7" t="s">
        <v>90</v>
      </c>
      <c r="B7">
        <v>135517</v>
      </c>
      <c r="C7" s="51">
        <f>+'LIBROS AUXILIARES'!D56</f>
        <v>0</v>
      </c>
      <c r="F7" t="s">
        <v>90</v>
      </c>
      <c r="G7">
        <v>2367</v>
      </c>
      <c r="H7" s="51">
        <f>+'LIBROS AUXILIARES'!E104</f>
        <v>27553800</v>
      </c>
    </row>
    <row r="8" spans="1:8" x14ac:dyDescent="0.25">
      <c r="A8" t="s">
        <v>30</v>
      </c>
      <c r="B8">
        <v>135518</v>
      </c>
      <c r="C8">
        <v>0</v>
      </c>
      <c r="F8" t="s">
        <v>126</v>
      </c>
      <c r="G8">
        <v>2368</v>
      </c>
      <c r="H8" s="51">
        <f>+'LIBROS AUXILIARES'!E114</f>
        <v>6995038.0608000001</v>
      </c>
    </row>
    <row r="9" spans="1:8" x14ac:dyDescent="0.25">
      <c r="C9" s="51">
        <f>SUM(C4:C8)</f>
        <v>68798290</v>
      </c>
      <c r="F9" t="s">
        <v>51</v>
      </c>
      <c r="G9">
        <v>2408</v>
      </c>
      <c r="H9" s="51">
        <f>+'LIBROS AUXILIARES'!D130</f>
        <v>0</v>
      </c>
    </row>
    <row r="10" spans="1:8" s="56" customFormat="1" x14ac:dyDescent="0.25">
      <c r="C10" s="51"/>
      <c r="H10" s="51">
        <f>SUM(H4:H9)</f>
        <v>2252433176</v>
      </c>
    </row>
    <row r="12" spans="1:8" x14ac:dyDescent="0.25">
      <c r="F12" t="s">
        <v>77</v>
      </c>
      <c r="G12" s="51">
        <f>C9-H10</f>
        <v>-2183634886</v>
      </c>
    </row>
    <row r="14" spans="1:8" x14ac:dyDescent="0.25">
      <c r="E14" t="s">
        <v>82</v>
      </c>
      <c r="F14" s="51">
        <f>C23-C28</f>
        <v>0</v>
      </c>
    </row>
    <row r="20" spans="1:3" x14ac:dyDescent="0.25">
      <c r="C20" t="s">
        <v>79</v>
      </c>
    </row>
    <row r="22" spans="1:3" x14ac:dyDescent="0.25">
      <c r="A22" t="s">
        <v>80</v>
      </c>
    </row>
    <row r="23" spans="1:3" x14ac:dyDescent="0.25">
      <c r="A23" t="s">
        <v>10</v>
      </c>
      <c r="B23">
        <v>4135</v>
      </c>
      <c r="C23" s="51">
        <f>+'LIBROS AUXILIARES'!E139</f>
        <v>971108520</v>
      </c>
    </row>
    <row r="27" spans="1:3" x14ac:dyDescent="0.25">
      <c r="A27" t="s">
        <v>48</v>
      </c>
    </row>
    <row r="28" spans="1:3" x14ac:dyDescent="0.25">
      <c r="A28" t="s">
        <v>48</v>
      </c>
      <c r="B28">
        <v>5140</v>
      </c>
      <c r="C28" s="51">
        <f>+'LIBROS AUXILIARES'!D149</f>
        <v>971108520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CONMPROBANTE DE DIARIO </vt:lpstr>
      <vt:lpstr>LIBROS AUXILIARES</vt:lpstr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422 -</cp:lastModifiedBy>
  <dcterms:created xsi:type="dcterms:W3CDTF">2017-11-01T19:32:57Z</dcterms:created>
  <dcterms:modified xsi:type="dcterms:W3CDTF">2017-12-04T20:05:30Z</dcterms:modified>
</cp:coreProperties>
</file>